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\\garverinc.local\gdata\Projects\2023\T14-2302428 - CED 8 2023_2024 BIP Grant\Planning\Funding Assistance\Traffic Counts\"/>
    </mc:Choice>
  </mc:AlternateContent>
  <xr:revisionPtr revIDLastSave="0" documentId="13_ncr:1_{72525FC8-6129-44AC-80E3-E30D7644B8E8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Cimarron NBI 15210" sheetId="1" r:id="rId1"/>
    <sheet name="Texas NBI 17589" sheetId="3" r:id="rId2"/>
    <sheet name="Texas NBI 17606" sheetId="4" r:id="rId3"/>
    <sheet name="Beaver NBI 18599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0" i="1" l="1"/>
  <c r="G70" i="1"/>
  <c r="F70" i="1"/>
  <c r="H70" i="4"/>
  <c r="G70" i="4"/>
  <c r="F70" i="4"/>
  <c r="H70" i="3" l="1"/>
  <c r="G70" i="3"/>
  <c r="F70" i="3"/>
  <c r="F69" i="3"/>
  <c r="H69" i="3"/>
  <c r="H68" i="3"/>
  <c r="H67" i="3"/>
  <c r="H66" i="3"/>
  <c r="H65" i="3"/>
  <c r="H64" i="3"/>
  <c r="H63" i="3"/>
  <c r="H62" i="3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G69" i="4"/>
  <c r="G68" i="4"/>
  <c r="G67" i="4"/>
  <c r="G66" i="4"/>
  <c r="G65" i="4"/>
  <c r="G64" i="4"/>
  <c r="G63" i="4"/>
  <c r="G62" i="4"/>
  <c r="G61" i="4"/>
  <c r="G60" i="4"/>
  <c r="G59" i="4"/>
  <c r="G58" i="4"/>
  <c r="G57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F60" i="5"/>
  <c r="F61" i="5"/>
  <c r="F62" i="5"/>
  <c r="F63" i="5"/>
  <c r="F64" i="5"/>
  <c r="F65" i="5"/>
  <c r="F66" i="5"/>
  <c r="F67" i="5"/>
  <c r="F68" i="5"/>
  <c r="F52" i="5"/>
  <c r="F53" i="5"/>
  <c r="F54" i="5"/>
  <c r="F55" i="5"/>
  <c r="F56" i="5"/>
  <c r="F57" i="5"/>
  <c r="F58" i="5"/>
  <c r="F59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35" i="5"/>
  <c r="C16" i="4"/>
  <c r="F66" i="4"/>
  <c r="F67" i="4"/>
  <c r="F68" i="4"/>
  <c r="F58" i="4"/>
  <c r="F59" i="4"/>
  <c r="F60" i="4"/>
  <c r="F61" i="4"/>
  <c r="F62" i="4"/>
  <c r="F63" i="4"/>
  <c r="F64" i="4"/>
  <c r="F6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35" i="4"/>
  <c r="F66" i="3"/>
  <c r="F67" i="3"/>
  <c r="F68" i="3"/>
  <c r="F59" i="3"/>
  <c r="F60" i="3"/>
  <c r="F61" i="3"/>
  <c r="F62" i="3"/>
  <c r="F63" i="3"/>
  <c r="F64" i="3"/>
  <c r="F6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35" i="3"/>
  <c r="F36" i="1"/>
  <c r="F35" i="1"/>
  <c r="F69" i="1"/>
  <c r="F67" i="1"/>
  <c r="F68" i="1"/>
  <c r="F62" i="1"/>
  <c r="F63" i="1"/>
  <c r="F64" i="1"/>
  <c r="F65" i="1"/>
  <c r="F66" i="1"/>
  <c r="F57" i="1"/>
  <c r="F58" i="1"/>
  <c r="F59" i="1"/>
  <c r="F60" i="1"/>
  <c r="F61" i="1"/>
  <c r="F52" i="1"/>
  <c r="F53" i="1"/>
  <c r="F54" i="1"/>
  <c r="F55" i="1"/>
  <c r="F56" i="1"/>
  <c r="F49" i="1"/>
  <c r="F50" i="1"/>
  <c r="F51" i="1"/>
  <c r="F42" i="1"/>
  <c r="F43" i="1"/>
  <c r="F44" i="1"/>
  <c r="F45" i="1"/>
  <c r="F46" i="1"/>
  <c r="F47" i="1"/>
  <c r="F48" i="1"/>
  <c r="F37" i="1"/>
  <c r="F38" i="1"/>
  <c r="F39" i="1"/>
  <c r="F40" i="1"/>
  <c r="F41" i="1"/>
  <c r="F69" i="5"/>
  <c r="F69" i="4"/>
  <c r="D15" i="1"/>
  <c r="I7" i="5" l="1"/>
  <c r="I15" i="5" s="1"/>
  <c r="I8" i="5"/>
  <c r="I10" i="5"/>
  <c r="H14" i="5"/>
  <c r="H8" i="5"/>
  <c r="H15" i="5" s="1"/>
  <c r="H16" i="5" s="1"/>
  <c r="H7" i="5"/>
  <c r="H10" i="5"/>
  <c r="G8" i="5"/>
  <c r="G7" i="5"/>
  <c r="F7" i="5"/>
  <c r="F8" i="5"/>
  <c r="G11" i="5"/>
  <c r="G10" i="5"/>
  <c r="G14" i="5" s="1"/>
  <c r="F11" i="5"/>
  <c r="F10" i="5"/>
  <c r="D14" i="5"/>
  <c r="D10" i="5"/>
  <c r="D8" i="5"/>
  <c r="D15" i="5" s="1"/>
  <c r="D16" i="5" s="1"/>
  <c r="D7" i="5"/>
  <c r="C8" i="5"/>
  <c r="C14" i="5" s="1"/>
  <c r="C7" i="5"/>
  <c r="C10" i="5"/>
  <c r="F15" i="5" l="1"/>
  <c r="G15" i="5"/>
  <c r="G16" i="5" s="1"/>
  <c r="C15" i="5"/>
  <c r="C16" i="5" s="1"/>
  <c r="I14" i="5"/>
  <c r="I16" i="5" s="1"/>
  <c r="F14" i="5"/>
  <c r="E15" i="5"/>
  <c r="G6" i="4"/>
  <c r="G5" i="4"/>
  <c r="G15" i="4" s="1"/>
  <c r="F6" i="4"/>
  <c r="F5" i="4"/>
  <c r="F15" i="4" s="1"/>
  <c r="F9" i="4"/>
  <c r="F8" i="4"/>
  <c r="C14" i="1"/>
  <c r="E14" i="4"/>
  <c r="E6" i="4"/>
  <c r="E5" i="4"/>
  <c r="E9" i="4"/>
  <c r="E8" i="4"/>
  <c r="D6" i="4"/>
  <c r="D5" i="4"/>
  <c r="D15" i="4" s="1"/>
  <c r="D9" i="4"/>
  <c r="D8" i="4"/>
  <c r="C6" i="4"/>
  <c r="C5" i="4"/>
  <c r="C9" i="4"/>
  <c r="C8" i="4"/>
  <c r="C14" i="4" s="1"/>
  <c r="M9" i="3"/>
  <c r="M8" i="3"/>
  <c r="M6" i="3"/>
  <c r="M5" i="3"/>
  <c r="M14" i="3" s="1"/>
  <c r="K15" i="3"/>
  <c r="K16" i="3" s="1"/>
  <c r="K14" i="3"/>
  <c r="E15" i="3"/>
  <c r="J15" i="3"/>
  <c r="J14" i="3"/>
  <c r="I6" i="3"/>
  <c r="I5" i="3"/>
  <c r="I15" i="3" s="1"/>
  <c r="I9" i="3"/>
  <c r="I8" i="3"/>
  <c r="H9" i="3"/>
  <c r="H8" i="3"/>
  <c r="H6" i="3"/>
  <c r="H14" i="3" s="1"/>
  <c r="H5" i="3"/>
  <c r="H15" i="3" s="1"/>
  <c r="H16" i="3" s="1"/>
  <c r="F9" i="3"/>
  <c r="F8" i="3"/>
  <c r="F6" i="3"/>
  <c r="F14" i="3" s="1"/>
  <c r="F5" i="3"/>
  <c r="F15" i="3" s="1"/>
  <c r="E9" i="3"/>
  <c r="E8" i="3"/>
  <c r="E6" i="3"/>
  <c r="E5" i="3"/>
  <c r="E14" i="3" s="1"/>
  <c r="D15" i="3"/>
  <c r="D14" i="3"/>
  <c r="C9" i="3"/>
  <c r="C8" i="3"/>
  <c r="C6" i="3"/>
  <c r="C5" i="3"/>
  <c r="C14" i="3" s="1"/>
  <c r="L14" i="3"/>
  <c r="L15" i="3"/>
  <c r="L16" i="3" s="1"/>
  <c r="G14" i="3"/>
  <c r="G15" i="3"/>
  <c r="G16" i="3" s="1"/>
  <c r="I15" i="1"/>
  <c r="I7" i="1"/>
  <c r="I6" i="1"/>
  <c r="I14" i="1" s="1"/>
  <c r="I10" i="1"/>
  <c r="I9" i="1"/>
  <c r="H15" i="1"/>
  <c r="H14" i="1"/>
  <c r="H7" i="1"/>
  <c r="H6" i="1"/>
  <c r="H10" i="1"/>
  <c r="H9" i="1"/>
  <c r="G15" i="1"/>
  <c r="G7" i="1"/>
  <c r="G14" i="1" s="1"/>
  <c r="G6" i="1"/>
  <c r="G10" i="1"/>
  <c r="G9" i="1"/>
  <c r="F15" i="1"/>
  <c r="F14" i="1"/>
  <c r="E10" i="1"/>
  <c r="E9" i="1"/>
  <c r="E7" i="1"/>
  <c r="E6" i="1"/>
  <c r="E15" i="1" s="1"/>
  <c r="C10" i="1"/>
  <c r="C9" i="1"/>
  <c r="C7" i="1"/>
  <c r="C6" i="1"/>
  <c r="C15" i="1" s="1"/>
  <c r="D14" i="1"/>
  <c r="F16" i="5" l="1"/>
  <c r="E15" i="4"/>
  <c r="E16" i="4" s="1"/>
  <c r="G14" i="4"/>
  <c r="G16" i="4" s="1"/>
  <c r="D14" i="4"/>
  <c r="D16" i="4" s="1"/>
  <c r="F14" i="4"/>
  <c r="F16" i="4" s="1"/>
  <c r="C15" i="4"/>
  <c r="F16" i="3"/>
  <c r="E16" i="3"/>
  <c r="J16" i="3"/>
  <c r="M15" i="3"/>
  <c r="M16" i="3" s="1"/>
  <c r="I14" i="3"/>
  <c r="I16" i="3" s="1"/>
  <c r="C15" i="3"/>
  <c r="C16" i="3" s="1"/>
  <c r="D16" i="3"/>
  <c r="C16" i="1"/>
  <c r="I16" i="1"/>
  <c r="F16" i="1"/>
  <c r="G16" i="1"/>
  <c r="D16" i="1"/>
  <c r="H16" i="1"/>
  <c r="E14" i="1"/>
  <c r="E14" i="5"/>
  <c r="E16" i="5" s="1"/>
  <c r="E16" i="1" l="1"/>
</calcChain>
</file>

<file path=xl/sharedStrings.xml><?xml version="1.0" encoding="utf-8"?>
<sst xmlns="http://schemas.openxmlformats.org/spreadsheetml/2006/main" count="55" uniqueCount="18">
  <si>
    <t>AGR</t>
  </si>
  <si>
    <t>-</t>
  </si>
  <si>
    <t>Values interpolated to use trend function</t>
  </si>
  <si>
    <t>^</t>
  </si>
  <si>
    <t>Field counts show decently higher than nearby ODOT counts</t>
  </si>
  <si>
    <t>Field counts show decently lower than nearby ODOT counts</t>
  </si>
  <si>
    <t>Field counts comparable to nearby ODOT counts</t>
  </si>
  <si>
    <t>&lt;- Projected ADT in 2058</t>
  </si>
  <si>
    <t>cars</t>
  </si>
  <si>
    <t>trucks</t>
  </si>
  <si>
    <t>cars 80%</t>
  </si>
  <si>
    <t>trucks 20%</t>
  </si>
  <si>
    <t>trucks 48%</t>
  </si>
  <si>
    <t>cars 52%</t>
  </si>
  <si>
    <t>70% increase in total ADT; 70% increase in truck traffic</t>
  </si>
  <si>
    <t>30% increase in total ADT; 22% increase in truck ADT</t>
  </si>
  <si>
    <t>88% increase in total ADT; 88% increase in truck ADT</t>
  </si>
  <si>
    <t>16% increase in total ADT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</si>
</sst>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8">
    <xf numFmtId="0" fontId="0" fillId="0" borderId="0" xfId="0"/>
    <xf numFmtId="3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3" fontId="0" fillId="0" borderId="8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0" xfId="0" applyFont="1"/>
    <xf numFmtId="0" fontId="0" fillId="0" borderId="10" xfId="0" quotePrefix="1" applyBorder="1" applyAlignment="1">
      <alignment horizontal="center"/>
    </xf>
    <xf numFmtId="0" fontId="0" fillId="0" borderId="6" xfId="0" quotePrefix="1" applyBorder="1" applyAlignment="1">
      <alignment horizontal="center"/>
    </xf>
    <xf numFmtId="0" fontId="2" fillId="0" borderId="7" xfId="0" applyFont="1" applyBorder="1" applyAlignment="1">
      <alignment horizontal="center"/>
    </xf>
    <xf numFmtId="3" fontId="0" fillId="0" borderId="11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3" xfId="0" quotePrefix="1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15" xfId="0" applyBorder="1" applyAlignment="1">
      <alignment horizontal="center"/>
    </xf>
    <xf numFmtId="3" fontId="0" fillId="0" borderId="16" xfId="0" applyNumberFormat="1" applyBorder="1" applyAlignment="1">
      <alignment horizontal="center" vertical="center"/>
    </xf>
    <xf numFmtId="3" fontId="0" fillId="0" borderId="15" xfId="0" applyNumberFormat="1" applyBorder="1" applyAlignment="1">
      <alignment horizontal="center" vertical="center"/>
    </xf>
    <xf numFmtId="10" fontId="0" fillId="4" borderId="12" xfId="1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0" borderId="5" xfId="0" quotePrefix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7" xfId="0" quotePrefix="1" applyBorder="1" applyAlignment="1">
      <alignment horizontal="center"/>
    </xf>
    <xf numFmtId="0" fontId="0" fillId="2" borderId="22" xfId="0" applyFill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4" xfId="0" quotePrefix="1" applyBorder="1" applyAlignment="1">
      <alignment horizontal="center"/>
    </xf>
    <xf numFmtId="0" fontId="0" fillId="0" borderId="0" xfId="0" applyAlignment="1">
      <alignment horizontal="right"/>
    </xf>
    <xf numFmtId="164" fontId="0" fillId="0" borderId="0" xfId="0" applyNumberFormat="1"/>
    <xf numFmtId="2" fontId="0" fillId="0" borderId="0" xfId="0" applyNumberFormat="1"/>
    <xf numFmtId="0" fontId="0" fillId="0" borderId="5" xfId="0" applyBorder="1"/>
    <xf numFmtId="0" fontId="0" fillId="0" borderId="5" xfId="0" applyBorder="1" applyAlignment="1">
      <alignment horizontal="left"/>
    </xf>
    <xf numFmtId="1" fontId="3" fillId="5" borderId="5" xfId="0" applyNumberFormat="1" applyFont="1" applyFill="1" applyBorder="1"/>
    <xf numFmtId="1" fontId="3" fillId="0" borderId="5" xfId="0" applyNumberFormat="1" applyFont="1" applyBorder="1"/>
    <xf numFmtId="0" fontId="0" fillId="0" borderId="25" xfId="0" applyFill="1" applyBorder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285750</xdr:colOff>
      <xdr:row>2</xdr:row>
      <xdr:rowOff>0</xdr:rowOff>
    </xdr:from>
    <xdr:to>
      <xdr:col>18</xdr:col>
      <xdr:colOff>361950</xdr:colOff>
      <xdr:row>29</xdr:row>
      <xdr:rowOff>2128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7FDA67-2FD8-2311-B6E4-B2BB715C85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00950" y="381000"/>
          <a:ext cx="3733800" cy="5183728"/>
        </a:xfrm>
        <a:prstGeom prst="rect">
          <a:avLst/>
        </a:prstGeom>
      </xdr:spPr>
    </xdr:pic>
    <xdr:clientData/>
  </xdr:twoCellAnchor>
  <xdr:twoCellAnchor>
    <xdr:from>
      <xdr:col>13</xdr:col>
      <xdr:colOff>161925</xdr:colOff>
      <xdr:row>2</xdr:row>
      <xdr:rowOff>66675</xdr:rowOff>
    </xdr:from>
    <xdr:to>
      <xdr:col>13</xdr:col>
      <xdr:colOff>574054</xdr:colOff>
      <xdr:row>3</xdr:row>
      <xdr:rowOff>72513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E95796FA-F6F3-48E6-9198-EF025467453A}"/>
            </a:ext>
          </a:extLst>
        </xdr:cNvPr>
        <xdr:cNvSpPr/>
      </xdr:nvSpPr>
      <xdr:spPr>
        <a:xfrm>
          <a:off x="8086725" y="447675"/>
          <a:ext cx="412129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1</a:t>
          </a:r>
        </a:p>
      </xdr:txBody>
    </xdr:sp>
    <xdr:clientData/>
  </xdr:twoCellAnchor>
  <xdr:twoCellAnchor>
    <xdr:from>
      <xdr:col>12</xdr:col>
      <xdr:colOff>447675</xdr:colOff>
      <xdr:row>21</xdr:row>
      <xdr:rowOff>142875</xdr:rowOff>
    </xdr:from>
    <xdr:to>
      <xdr:col>13</xdr:col>
      <xdr:colOff>250204</xdr:colOff>
      <xdr:row>22</xdr:row>
      <xdr:rowOff>148713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08AF97B0-5F24-4B2B-A2CF-D60A1885C43D}"/>
            </a:ext>
          </a:extLst>
        </xdr:cNvPr>
        <xdr:cNvSpPr/>
      </xdr:nvSpPr>
      <xdr:spPr>
        <a:xfrm>
          <a:off x="7762875" y="4143375"/>
          <a:ext cx="412129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2</a:t>
          </a:r>
        </a:p>
      </xdr:txBody>
    </xdr:sp>
    <xdr:clientData/>
  </xdr:twoCellAnchor>
  <xdr:twoCellAnchor>
    <xdr:from>
      <xdr:col>14</xdr:col>
      <xdr:colOff>114300</xdr:colOff>
      <xdr:row>20</xdr:row>
      <xdr:rowOff>95250</xdr:rowOff>
    </xdr:from>
    <xdr:to>
      <xdr:col>14</xdr:col>
      <xdr:colOff>526429</xdr:colOff>
      <xdr:row>21</xdr:row>
      <xdr:rowOff>101088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CD67DD04-E53C-4447-975D-3D18F4375E27}"/>
            </a:ext>
          </a:extLst>
        </xdr:cNvPr>
        <xdr:cNvSpPr/>
      </xdr:nvSpPr>
      <xdr:spPr>
        <a:xfrm>
          <a:off x="8648700" y="3905250"/>
          <a:ext cx="412129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3</a:t>
          </a:r>
        </a:p>
      </xdr:txBody>
    </xdr:sp>
    <xdr:clientData/>
  </xdr:twoCellAnchor>
  <xdr:twoCellAnchor>
    <xdr:from>
      <xdr:col>13</xdr:col>
      <xdr:colOff>200025</xdr:colOff>
      <xdr:row>23</xdr:row>
      <xdr:rowOff>161925</xdr:rowOff>
    </xdr:from>
    <xdr:to>
      <xdr:col>14</xdr:col>
      <xdr:colOff>2554</xdr:colOff>
      <xdr:row>24</xdr:row>
      <xdr:rowOff>167763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CB5F60F9-390A-449A-9E0C-9181DC8DB0D1}"/>
            </a:ext>
          </a:extLst>
        </xdr:cNvPr>
        <xdr:cNvSpPr/>
      </xdr:nvSpPr>
      <xdr:spPr>
        <a:xfrm>
          <a:off x="8124825" y="4543425"/>
          <a:ext cx="412129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5</a:t>
          </a:r>
        </a:p>
      </xdr:txBody>
    </xdr:sp>
    <xdr:clientData/>
  </xdr:twoCellAnchor>
  <xdr:twoCellAnchor>
    <xdr:from>
      <xdr:col>15</xdr:col>
      <xdr:colOff>9525</xdr:colOff>
      <xdr:row>24</xdr:row>
      <xdr:rowOff>76200</xdr:rowOff>
    </xdr:from>
    <xdr:to>
      <xdr:col>15</xdr:col>
      <xdr:colOff>421654</xdr:colOff>
      <xdr:row>25</xdr:row>
      <xdr:rowOff>82038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0FE5FD90-0083-46E7-86DC-A16B29CAC60D}"/>
            </a:ext>
          </a:extLst>
        </xdr:cNvPr>
        <xdr:cNvSpPr/>
      </xdr:nvSpPr>
      <xdr:spPr>
        <a:xfrm>
          <a:off x="9153525" y="4648200"/>
          <a:ext cx="412129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6</a:t>
          </a:r>
        </a:p>
      </xdr:txBody>
    </xdr:sp>
    <xdr:clientData/>
  </xdr:twoCellAnchor>
  <xdr:twoCellAnchor>
    <xdr:from>
      <xdr:col>17</xdr:col>
      <xdr:colOff>57150</xdr:colOff>
      <xdr:row>17</xdr:row>
      <xdr:rowOff>114300</xdr:rowOff>
    </xdr:from>
    <xdr:to>
      <xdr:col>17</xdr:col>
      <xdr:colOff>469279</xdr:colOff>
      <xdr:row>18</xdr:row>
      <xdr:rowOff>120138</xdr:rowOff>
    </xdr:to>
    <xdr:sp macro="" textlink="">
      <xdr:nvSpPr>
        <xdr:cNvPr id="8" name="Oval 7">
          <a:extLst>
            <a:ext uri="{FF2B5EF4-FFF2-40B4-BE49-F238E27FC236}">
              <a16:creationId xmlns:a16="http://schemas.microsoft.com/office/drawing/2014/main" id="{6607BABA-D44B-4CE5-836F-F5A5D9811CBB}"/>
            </a:ext>
          </a:extLst>
        </xdr:cNvPr>
        <xdr:cNvSpPr/>
      </xdr:nvSpPr>
      <xdr:spPr>
        <a:xfrm>
          <a:off x="10420350" y="3352800"/>
          <a:ext cx="412129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4</a:t>
          </a:r>
        </a:p>
      </xdr:txBody>
    </xdr:sp>
    <xdr:clientData/>
  </xdr:twoCellAnchor>
  <xdr:twoCellAnchor>
    <xdr:from>
      <xdr:col>14</xdr:col>
      <xdr:colOff>85725</xdr:colOff>
      <xdr:row>26</xdr:row>
      <xdr:rowOff>152400</xdr:rowOff>
    </xdr:from>
    <xdr:to>
      <xdr:col>14</xdr:col>
      <xdr:colOff>497854</xdr:colOff>
      <xdr:row>27</xdr:row>
      <xdr:rowOff>158238</xdr:rowOff>
    </xdr:to>
    <xdr:sp macro="" textlink="">
      <xdr:nvSpPr>
        <xdr:cNvPr id="9" name="Oval 8">
          <a:extLst>
            <a:ext uri="{FF2B5EF4-FFF2-40B4-BE49-F238E27FC236}">
              <a16:creationId xmlns:a16="http://schemas.microsoft.com/office/drawing/2014/main" id="{5443095D-106A-47E1-ADC9-5853D39A71A9}"/>
            </a:ext>
          </a:extLst>
        </xdr:cNvPr>
        <xdr:cNvSpPr/>
      </xdr:nvSpPr>
      <xdr:spPr>
        <a:xfrm>
          <a:off x="8620125" y="5105400"/>
          <a:ext cx="412129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7</a:t>
          </a:r>
        </a:p>
      </xdr:txBody>
    </xdr:sp>
    <xdr:clientData/>
  </xdr:twoCellAnchor>
  <xdr:twoCellAnchor>
    <xdr:from>
      <xdr:col>13</xdr:col>
      <xdr:colOff>459398</xdr:colOff>
      <xdr:row>15</xdr:row>
      <xdr:rowOff>732</xdr:rowOff>
    </xdr:from>
    <xdr:to>
      <xdr:col>14</xdr:col>
      <xdr:colOff>97448</xdr:colOff>
      <xdr:row>16</xdr:row>
      <xdr:rowOff>19782</xdr:rowOff>
    </xdr:to>
    <xdr:sp macro="" textlink="">
      <xdr:nvSpPr>
        <xdr:cNvPr id="10" name="Star: 5 Points 9">
          <a:extLst>
            <a:ext uri="{FF2B5EF4-FFF2-40B4-BE49-F238E27FC236}">
              <a16:creationId xmlns:a16="http://schemas.microsoft.com/office/drawing/2014/main" id="{AC1EC0F0-27D0-75A9-754C-AE77CB599411}"/>
            </a:ext>
          </a:extLst>
        </xdr:cNvPr>
        <xdr:cNvSpPr/>
      </xdr:nvSpPr>
      <xdr:spPr>
        <a:xfrm>
          <a:off x="8365148" y="2887540"/>
          <a:ext cx="246185" cy="216877"/>
        </a:xfrm>
        <a:prstGeom prst="star5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78441</xdr:colOff>
      <xdr:row>20</xdr:row>
      <xdr:rowOff>123264</xdr:rowOff>
    </xdr:from>
    <xdr:to>
      <xdr:col>10</xdr:col>
      <xdr:colOff>434608</xdr:colOff>
      <xdr:row>27</xdr:row>
      <xdr:rowOff>56029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FCA351AB-5B3F-B516-C82C-DC7595612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3559" y="3989293"/>
          <a:ext cx="6194431" cy="12662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571500</xdr:colOff>
      <xdr:row>0</xdr:row>
      <xdr:rowOff>0</xdr:rowOff>
    </xdr:from>
    <xdr:to>
      <xdr:col>20</xdr:col>
      <xdr:colOff>163286</xdr:colOff>
      <xdr:row>51</xdr:row>
      <xdr:rowOff>33378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1B266BB-C209-B937-14C5-A410ED614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31679" y="0"/>
          <a:ext cx="3878036" cy="9816914"/>
        </a:xfrm>
        <a:prstGeom prst="rect">
          <a:avLst/>
        </a:prstGeom>
      </xdr:spPr>
    </xdr:pic>
    <xdr:clientData/>
  </xdr:twoCellAnchor>
  <xdr:twoCellAnchor>
    <xdr:from>
      <xdr:col>16</xdr:col>
      <xdr:colOff>376918</xdr:colOff>
      <xdr:row>0</xdr:row>
      <xdr:rowOff>85725</xdr:rowOff>
    </xdr:from>
    <xdr:to>
      <xdr:col>17</xdr:col>
      <xdr:colOff>179448</xdr:colOff>
      <xdr:row>1</xdr:row>
      <xdr:rowOff>105170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891CE703-7A6A-4CFD-A6EF-8E2E1F94D292}"/>
            </a:ext>
          </a:extLst>
        </xdr:cNvPr>
        <xdr:cNvSpPr/>
      </xdr:nvSpPr>
      <xdr:spPr>
        <a:xfrm>
          <a:off x="10174061" y="85725"/>
          <a:ext cx="414851" cy="209945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1</a:t>
          </a:r>
        </a:p>
      </xdr:txBody>
    </xdr:sp>
    <xdr:clientData/>
  </xdr:twoCellAnchor>
  <xdr:twoCellAnchor>
    <xdr:from>
      <xdr:col>14</xdr:col>
      <xdr:colOff>481693</xdr:colOff>
      <xdr:row>8</xdr:row>
      <xdr:rowOff>136071</xdr:rowOff>
    </xdr:from>
    <xdr:to>
      <xdr:col>15</xdr:col>
      <xdr:colOff>281501</xdr:colOff>
      <xdr:row>9</xdr:row>
      <xdr:rowOff>145991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61819F37-BAA7-4E91-8687-683194C0B7A2}"/>
            </a:ext>
          </a:extLst>
        </xdr:cNvPr>
        <xdr:cNvSpPr/>
      </xdr:nvSpPr>
      <xdr:spPr>
        <a:xfrm>
          <a:off x="9054193" y="1687285"/>
          <a:ext cx="412129" cy="200420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2</a:t>
          </a:r>
        </a:p>
      </xdr:txBody>
    </xdr:sp>
    <xdr:clientData/>
  </xdr:twoCellAnchor>
  <xdr:twoCellAnchor>
    <xdr:from>
      <xdr:col>16</xdr:col>
      <xdr:colOff>405492</xdr:colOff>
      <xdr:row>10</xdr:row>
      <xdr:rowOff>68036</xdr:rowOff>
    </xdr:from>
    <xdr:to>
      <xdr:col>17</xdr:col>
      <xdr:colOff>208022</xdr:colOff>
      <xdr:row>11</xdr:row>
      <xdr:rowOff>73874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0D8C7E39-EB72-4040-9088-4B76FCF81C40}"/>
            </a:ext>
          </a:extLst>
        </xdr:cNvPr>
        <xdr:cNvSpPr/>
      </xdr:nvSpPr>
      <xdr:spPr>
        <a:xfrm>
          <a:off x="10202635" y="2000250"/>
          <a:ext cx="414851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3</a:t>
          </a:r>
        </a:p>
      </xdr:txBody>
    </xdr:sp>
    <xdr:clientData/>
  </xdr:twoCellAnchor>
  <xdr:twoCellAnchor>
    <xdr:from>
      <xdr:col>19</xdr:col>
      <xdr:colOff>29936</xdr:colOff>
      <xdr:row>32</xdr:row>
      <xdr:rowOff>168728</xdr:rowOff>
    </xdr:from>
    <xdr:to>
      <xdr:col>19</xdr:col>
      <xdr:colOff>444787</xdr:colOff>
      <xdr:row>33</xdr:row>
      <xdr:rowOff>174566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0F96FFA0-6331-4820-A5E8-C6018C875D19}"/>
            </a:ext>
          </a:extLst>
        </xdr:cNvPr>
        <xdr:cNvSpPr/>
      </xdr:nvSpPr>
      <xdr:spPr>
        <a:xfrm>
          <a:off x="11664043" y="6332764"/>
          <a:ext cx="414851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5</a:t>
          </a:r>
        </a:p>
      </xdr:txBody>
    </xdr:sp>
    <xdr:clientData/>
  </xdr:twoCellAnchor>
  <xdr:twoCellAnchor>
    <xdr:from>
      <xdr:col>16</xdr:col>
      <xdr:colOff>375558</xdr:colOff>
      <xdr:row>36</xdr:row>
      <xdr:rowOff>29935</xdr:rowOff>
    </xdr:from>
    <xdr:to>
      <xdr:col>17</xdr:col>
      <xdr:colOff>175366</xdr:colOff>
      <xdr:row>37</xdr:row>
      <xdr:rowOff>35773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61D150EA-3347-41C1-8F13-A4F64AF07512}"/>
            </a:ext>
          </a:extLst>
        </xdr:cNvPr>
        <xdr:cNvSpPr/>
      </xdr:nvSpPr>
      <xdr:spPr>
        <a:xfrm>
          <a:off x="10172701" y="6955971"/>
          <a:ext cx="412129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6</a:t>
          </a:r>
        </a:p>
      </xdr:txBody>
    </xdr:sp>
    <xdr:clientData/>
  </xdr:twoCellAnchor>
  <xdr:twoCellAnchor>
    <xdr:from>
      <xdr:col>16</xdr:col>
      <xdr:colOff>405493</xdr:colOff>
      <xdr:row>29</xdr:row>
      <xdr:rowOff>153761</xdr:rowOff>
    </xdr:from>
    <xdr:to>
      <xdr:col>17</xdr:col>
      <xdr:colOff>208023</xdr:colOff>
      <xdr:row>30</xdr:row>
      <xdr:rowOff>159599</xdr:rowOff>
    </xdr:to>
    <xdr:sp macro="" textlink="">
      <xdr:nvSpPr>
        <xdr:cNvPr id="8" name="Oval 7">
          <a:extLst>
            <a:ext uri="{FF2B5EF4-FFF2-40B4-BE49-F238E27FC236}">
              <a16:creationId xmlns:a16="http://schemas.microsoft.com/office/drawing/2014/main" id="{E5FD9FFB-A9EA-43FF-A0F2-3803DF36BDB9}"/>
            </a:ext>
          </a:extLst>
        </xdr:cNvPr>
        <xdr:cNvSpPr/>
      </xdr:nvSpPr>
      <xdr:spPr>
        <a:xfrm>
          <a:off x="10202636" y="5746297"/>
          <a:ext cx="414851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4</a:t>
          </a:r>
        </a:p>
      </xdr:txBody>
    </xdr:sp>
    <xdr:clientData/>
  </xdr:twoCellAnchor>
  <xdr:twoCellAnchor>
    <xdr:from>
      <xdr:col>14</xdr:col>
      <xdr:colOff>322490</xdr:colOff>
      <xdr:row>41</xdr:row>
      <xdr:rowOff>160564</xdr:rowOff>
    </xdr:from>
    <xdr:to>
      <xdr:col>15</xdr:col>
      <xdr:colOff>125019</xdr:colOff>
      <xdr:row>42</xdr:row>
      <xdr:rowOff>166402</xdr:rowOff>
    </xdr:to>
    <xdr:sp macro="" textlink="">
      <xdr:nvSpPr>
        <xdr:cNvPr id="9" name="Oval 8">
          <a:extLst>
            <a:ext uri="{FF2B5EF4-FFF2-40B4-BE49-F238E27FC236}">
              <a16:creationId xmlns:a16="http://schemas.microsoft.com/office/drawing/2014/main" id="{BB7D1D05-8845-487D-A57B-37C61D0DA8D7}"/>
            </a:ext>
          </a:extLst>
        </xdr:cNvPr>
        <xdr:cNvSpPr/>
      </xdr:nvSpPr>
      <xdr:spPr>
        <a:xfrm>
          <a:off x="8894990" y="8039100"/>
          <a:ext cx="414850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7</a:t>
          </a:r>
        </a:p>
      </xdr:txBody>
    </xdr:sp>
    <xdr:clientData/>
  </xdr:twoCellAnchor>
  <xdr:twoCellAnchor>
    <xdr:from>
      <xdr:col>17</xdr:col>
      <xdr:colOff>132927</xdr:colOff>
      <xdr:row>18</xdr:row>
      <xdr:rowOff>70122</xdr:rowOff>
    </xdr:from>
    <xdr:to>
      <xdr:col>17</xdr:col>
      <xdr:colOff>437029</xdr:colOff>
      <xdr:row>19</xdr:row>
      <xdr:rowOff>156883</xdr:rowOff>
    </xdr:to>
    <xdr:sp macro="" textlink="">
      <xdr:nvSpPr>
        <xdr:cNvPr id="11" name="Star: 5 Points 10">
          <a:extLst>
            <a:ext uri="{FF2B5EF4-FFF2-40B4-BE49-F238E27FC236}">
              <a16:creationId xmlns:a16="http://schemas.microsoft.com/office/drawing/2014/main" id="{10A61D45-2CE7-4E3C-9A66-AAE64650CC97}"/>
            </a:ext>
          </a:extLst>
        </xdr:cNvPr>
        <xdr:cNvSpPr/>
      </xdr:nvSpPr>
      <xdr:spPr>
        <a:xfrm>
          <a:off x="10419927" y="3555151"/>
          <a:ext cx="304102" cy="277261"/>
        </a:xfrm>
        <a:prstGeom prst="star5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17</xdr:col>
      <xdr:colOff>406854</xdr:colOff>
      <xdr:row>43</xdr:row>
      <xdr:rowOff>171450</xdr:rowOff>
    </xdr:from>
    <xdr:to>
      <xdr:col>18</xdr:col>
      <xdr:colOff>206661</xdr:colOff>
      <xdr:row>44</xdr:row>
      <xdr:rowOff>177288</xdr:rowOff>
    </xdr:to>
    <xdr:sp macro="" textlink="">
      <xdr:nvSpPr>
        <xdr:cNvPr id="13" name="Oval 12">
          <a:extLst>
            <a:ext uri="{FF2B5EF4-FFF2-40B4-BE49-F238E27FC236}">
              <a16:creationId xmlns:a16="http://schemas.microsoft.com/office/drawing/2014/main" id="{8CC8D829-2E44-4779-B87F-113C5BEB0CCB}"/>
            </a:ext>
          </a:extLst>
        </xdr:cNvPr>
        <xdr:cNvSpPr/>
      </xdr:nvSpPr>
      <xdr:spPr>
        <a:xfrm>
          <a:off x="10816318" y="8430986"/>
          <a:ext cx="412129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8</a:t>
          </a:r>
        </a:p>
      </xdr:txBody>
    </xdr:sp>
    <xdr:clientData/>
  </xdr:twoCellAnchor>
  <xdr:twoCellAnchor>
    <xdr:from>
      <xdr:col>18</xdr:col>
      <xdr:colOff>69396</xdr:colOff>
      <xdr:row>39</xdr:row>
      <xdr:rowOff>51707</xdr:rowOff>
    </xdr:from>
    <xdr:to>
      <xdr:col>18</xdr:col>
      <xdr:colOff>481525</xdr:colOff>
      <xdr:row>40</xdr:row>
      <xdr:rowOff>57545</xdr:rowOff>
    </xdr:to>
    <xdr:sp macro="" textlink="">
      <xdr:nvSpPr>
        <xdr:cNvPr id="16" name="Oval 15">
          <a:extLst>
            <a:ext uri="{FF2B5EF4-FFF2-40B4-BE49-F238E27FC236}">
              <a16:creationId xmlns:a16="http://schemas.microsoft.com/office/drawing/2014/main" id="{5463C35D-65FF-4075-AD3F-A0460E9967BE}"/>
            </a:ext>
          </a:extLst>
        </xdr:cNvPr>
        <xdr:cNvSpPr/>
      </xdr:nvSpPr>
      <xdr:spPr>
        <a:xfrm>
          <a:off x="11091182" y="7549243"/>
          <a:ext cx="412129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9</a:t>
          </a:r>
        </a:p>
      </xdr:txBody>
    </xdr:sp>
    <xdr:clientData/>
  </xdr:twoCellAnchor>
  <xdr:twoCellAnchor>
    <xdr:from>
      <xdr:col>19</xdr:col>
      <xdr:colOff>221796</xdr:colOff>
      <xdr:row>41</xdr:row>
      <xdr:rowOff>122464</xdr:rowOff>
    </xdr:from>
    <xdr:to>
      <xdr:col>20</xdr:col>
      <xdr:colOff>108857</xdr:colOff>
      <xdr:row>43</xdr:row>
      <xdr:rowOff>13607</xdr:rowOff>
    </xdr:to>
    <xdr:sp macro="" textlink="">
      <xdr:nvSpPr>
        <xdr:cNvPr id="17" name="Oval 16">
          <a:extLst>
            <a:ext uri="{FF2B5EF4-FFF2-40B4-BE49-F238E27FC236}">
              <a16:creationId xmlns:a16="http://schemas.microsoft.com/office/drawing/2014/main" id="{688EFB66-ABC0-4944-88FF-365E9B92718B}"/>
            </a:ext>
          </a:extLst>
        </xdr:cNvPr>
        <xdr:cNvSpPr/>
      </xdr:nvSpPr>
      <xdr:spPr>
        <a:xfrm>
          <a:off x="11855903" y="8001000"/>
          <a:ext cx="499383" cy="272143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10</a:t>
          </a:r>
        </a:p>
      </xdr:txBody>
    </xdr:sp>
    <xdr:clientData/>
  </xdr:twoCellAnchor>
  <xdr:twoCellAnchor>
    <xdr:from>
      <xdr:col>17</xdr:col>
      <xdr:colOff>374196</xdr:colOff>
      <xdr:row>49</xdr:row>
      <xdr:rowOff>2721</xdr:rowOff>
    </xdr:from>
    <xdr:to>
      <xdr:col>18</xdr:col>
      <xdr:colOff>261257</xdr:colOff>
      <xdr:row>50</xdr:row>
      <xdr:rowOff>84364</xdr:rowOff>
    </xdr:to>
    <xdr:sp macro="" textlink="">
      <xdr:nvSpPr>
        <xdr:cNvPr id="18" name="Oval 17">
          <a:extLst>
            <a:ext uri="{FF2B5EF4-FFF2-40B4-BE49-F238E27FC236}">
              <a16:creationId xmlns:a16="http://schemas.microsoft.com/office/drawing/2014/main" id="{EE4F1ACF-FCF4-4664-9450-5F4F2FF6D2A4}"/>
            </a:ext>
          </a:extLst>
        </xdr:cNvPr>
        <xdr:cNvSpPr/>
      </xdr:nvSpPr>
      <xdr:spPr>
        <a:xfrm>
          <a:off x="10783660" y="9405257"/>
          <a:ext cx="499383" cy="272143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11</a:t>
          </a:r>
        </a:p>
      </xdr:txBody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12</xdr:col>
      <xdr:colOff>347382</xdr:colOff>
      <xdr:row>27</xdr:row>
      <xdr:rowOff>190312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C739B72C-55B8-DD18-920B-65F59C393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5118" y="3866029"/>
          <a:ext cx="7003676" cy="15238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324971</xdr:colOff>
      <xdr:row>0</xdr:row>
      <xdr:rowOff>0</xdr:rowOff>
    </xdr:from>
    <xdr:to>
      <xdr:col>14</xdr:col>
      <xdr:colOff>470647</xdr:colOff>
      <xdr:row>41</xdr:row>
      <xdr:rowOff>77691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AA395999-95EA-E1B8-0EEF-1111EC675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96618" y="0"/>
          <a:ext cx="3776382" cy="7944220"/>
        </a:xfrm>
        <a:prstGeom prst="rect">
          <a:avLst/>
        </a:prstGeom>
      </xdr:spPr>
    </xdr:pic>
    <xdr:clientData/>
  </xdr:twoCellAnchor>
  <xdr:twoCellAnchor>
    <xdr:from>
      <xdr:col>10</xdr:col>
      <xdr:colOff>477771</xdr:colOff>
      <xdr:row>3</xdr:row>
      <xdr:rowOff>108137</xdr:rowOff>
    </xdr:from>
    <xdr:to>
      <xdr:col>11</xdr:col>
      <xdr:colOff>280301</xdr:colOff>
      <xdr:row>4</xdr:row>
      <xdr:rowOff>127582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7E15F059-4BC6-4802-BFD6-4CE8728565D2}"/>
            </a:ext>
          </a:extLst>
        </xdr:cNvPr>
        <xdr:cNvSpPr/>
      </xdr:nvSpPr>
      <xdr:spPr>
        <a:xfrm>
          <a:off x="10159653" y="702049"/>
          <a:ext cx="407648" cy="209945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1</a:t>
          </a:r>
        </a:p>
      </xdr:txBody>
    </xdr:sp>
    <xdr:clientData/>
  </xdr:twoCellAnchor>
  <xdr:twoCellAnchor>
    <xdr:from>
      <xdr:col>8</xdr:col>
      <xdr:colOff>537722</xdr:colOff>
      <xdr:row>6</xdr:row>
      <xdr:rowOff>1600</xdr:rowOff>
    </xdr:from>
    <xdr:to>
      <xdr:col>9</xdr:col>
      <xdr:colOff>337530</xdr:colOff>
      <xdr:row>7</xdr:row>
      <xdr:rowOff>11520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D447F39D-D7DC-4E37-94F3-B6B94DD02423}"/>
            </a:ext>
          </a:extLst>
        </xdr:cNvPr>
        <xdr:cNvSpPr/>
      </xdr:nvSpPr>
      <xdr:spPr>
        <a:xfrm>
          <a:off x="9009369" y="1167012"/>
          <a:ext cx="404926" cy="200420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2</a:t>
          </a:r>
        </a:p>
      </xdr:txBody>
    </xdr:sp>
    <xdr:clientData/>
  </xdr:twoCellAnchor>
  <xdr:twoCellAnchor>
    <xdr:from>
      <xdr:col>11</xdr:col>
      <xdr:colOff>13285</xdr:colOff>
      <xdr:row>18</xdr:row>
      <xdr:rowOff>146477</xdr:rowOff>
    </xdr:from>
    <xdr:to>
      <xdr:col>11</xdr:col>
      <xdr:colOff>420933</xdr:colOff>
      <xdr:row>19</xdr:row>
      <xdr:rowOff>152315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D56BFE1F-CF1E-43A3-A309-385228E24DA3}"/>
            </a:ext>
          </a:extLst>
        </xdr:cNvPr>
        <xdr:cNvSpPr/>
      </xdr:nvSpPr>
      <xdr:spPr>
        <a:xfrm>
          <a:off x="10300285" y="3631506"/>
          <a:ext cx="407648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3</a:t>
          </a:r>
        </a:p>
      </xdr:txBody>
    </xdr:sp>
    <xdr:clientData/>
  </xdr:twoCellAnchor>
  <xdr:twoCellAnchor>
    <xdr:from>
      <xdr:col>11</xdr:col>
      <xdr:colOff>500582</xdr:colOff>
      <xdr:row>36</xdr:row>
      <xdr:rowOff>23052</xdr:rowOff>
    </xdr:from>
    <xdr:to>
      <xdr:col>12</xdr:col>
      <xdr:colOff>310315</xdr:colOff>
      <xdr:row>37</xdr:row>
      <xdr:rowOff>28890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6AD409E7-2FD7-44DD-BF5D-0D2C43BC05D2}"/>
            </a:ext>
          </a:extLst>
        </xdr:cNvPr>
        <xdr:cNvSpPr/>
      </xdr:nvSpPr>
      <xdr:spPr>
        <a:xfrm>
          <a:off x="10787582" y="6937081"/>
          <a:ext cx="414851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5</a:t>
          </a:r>
        </a:p>
      </xdr:txBody>
    </xdr:sp>
    <xdr:clientData/>
  </xdr:twoCellAnchor>
  <xdr:twoCellAnchor>
    <xdr:from>
      <xdr:col>13</xdr:col>
      <xdr:colOff>495140</xdr:colOff>
      <xdr:row>31</xdr:row>
      <xdr:rowOff>19290</xdr:rowOff>
    </xdr:from>
    <xdr:to>
      <xdr:col>14</xdr:col>
      <xdr:colOff>297670</xdr:colOff>
      <xdr:row>32</xdr:row>
      <xdr:rowOff>25128</xdr:rowOff>
    </xdr:to>
    <xdr:sp macro="" textlink="">
      <xdr:nvSpPr>
        <xdr:cNvPr id="8" name="Oval 7">
          <a:extLst>
            <a:ext uri="{FF2B5EF4-FFF2-40B4-BE49-F238E27FC236}">
              <a16:creationId xmlns:a16="http://schemas.microsoft.com/office/drawing/2014/main" id="{9300CD73-F1FC-4BD9-A957-A98CB3AF340D}"/>
            </a:ext>
          </a:extLst>
        </xdr:cNvPr>
        <xdr:cNvSpPr/>
      </xdr:nvSpPr>
      <xdr:spPr>
        <a:xfrm>
          <a:off x="11992375" y="5980819"/>
          <a:ext cx="407648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4</a:t>
          </a:r>
        </a:p>
      </xdr:txBody>
    </xdr:sp>
    <xdr:clientData/>
  </xdr:twoCellAnchor>
  <xdr:twoCellAnchor>
    <xdr:from>
      <xdr:col>11</xdr:col>
      <xdr:colOff>323427</xdr:colOff>
      <xdr:row>22</xdr:row>
      <xdr:rowOff>58915</xdr:rowOff>
    </xdr:from>
    <xdr:to>
      <xdr:col>12</xdr:col>
      <xdr:colOff>22411</xdr:colOff>
      <xdr:row>23</xdr:row>
      <xdr:rowOff>145676</xdr:rowOff>
    </xdr:to>
    <xdr:sp macro="" textlink="">
      <xdr:nvSpPr>
        <xdr:cNvPr id="10" name="Star: 5 Points 9">
          <a:extLst>
            <a:ext uri="{FF2B5EF4-FFF2-40B4-BE49-F238E27FC236}">
              <a16:creationId xmlns:a16="http://schemas.microsoft.com/office/drawing/2014/main" id="{68328BBA-129E-4A30-9439-62833529231B}"/>
            </a:ext>
          </a:extLst>
        </xdr:cNvPr>
        <xdr:cNvSpPr/>
      </xdr:nvSpPr>
      <xdr:spPr>
        <a:xfrm>
          <a:off x="10610427" y="4305944"/>
          <a:ext cx="304102" cy="277261"/>
        </a:xfrm>
        <a:prstGeom prst="star5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8</xdr:col>
      <xdr:colOff>145677</xdr:colOff>
      <xdr:row>24</xdr:row>
      <xdr:rowOff>134379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713C731F-6FD0-9DC3-9717-7D8F78B9D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5118" y="3866029"/>
          <a:ext cx="4381500" cy="89637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258060</xdr:colOff>
      <xdr:row>0</xdr:row>
      <xdr:rowOff>0</xdr:rowOff>
    </xdr:from>
    <xdr:to>
      <xdr:col>23</xdr:col>
      <xdr:colOff>89646</xdr:colOff>
      <xdr:row>33</xdr:row>
      <xdr:rowOff>61585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48F3DAB6-DEF4-6ACA-0878-7FB2A9E963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99001" y="0"/>
          <a:ext cx="7698116" cy="6404114"/>
        </a:xfrm>
        <a:prstGeom prst="rect">
          <a:avLst/>
        </a:prstGeom>
      </xdr:spPr>
    </xdr:pic>
    <xdr:clientData/>
  </xdr:twoCellAnchor>
  <xdr:twoCellAnchor>
    <xdr:from>
      <xdr:col>14</xdr:col>
      <xdr:colOff>264860</xdr:colOff>
      <xdr:row>5</xdr:row>
      <xdr:rowOff>119343</xdr:rowOff>
    </xdr:from>
    <xdr:to>
      <xdr:col>15</xdr:col>
      <xdr:colOff>67390</xdr:colOff>
      <xdr:row>6</xdr:row>
      <xdr:rowOff>138788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02DEC56F-9BD5-4644-984A-728F5CD26569}"/>
            </a:ext>
          </a:extLst>
        </xdr:cNvPr>
        <xdr:cNvSpPr/>
      </xdr:nvSpPr>
      <xdr:spPr>
        <a:xfrm>
          <a:off x="8131389" y="1094255"/>
          <a:ext cx="407648" cy="209945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2</a:t>
          </a:r>
        </a:p>
      </xdr:txBody>
    </xdr:sp>
    <xdr:clientData/>
  </xdr:twoCellAnchor>
  <xdr:twoCellAnchor>
    <xdr:from>
      <xdr:col>11</xdr:col>
      <xdr:colOff>291194</xdr:colOff>
      <xdr:row>5</xdr:row>
      <xdr:rowOff>147277</xdr:rowOff>
    </xdr:from>
    <xdr:to>
      <xdr:col>12</xdr:col>
      <xdr:colOff>91001</xdr:colOff>
      <xdr:row>6</xdr:row>
      <xdr:rowOff>157197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3942D8F8-092F-4246-B6B3-346E2A59409B}"/>
            </a:ext>
          </a:extLst>
        </xdr:cNvPr>
        <xdr:cNvSpPr/>
      </xdr:nvSpPr>
      <xdr:spPr>
        <a:xfrm>
          <a:off x="6342370" y="1122189"/>
          <a:ext cx="404925" cy="200420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1</a:t>
          </a:r>
        </a:p>
      </xdr:txBody>
    </xdr:sp>
    <xdr:clientData/>
  </xdr:twoCellAnchor>
  <xdr:twoCellAnchor>
    <xdr:from>
      <xdr:col>10</xdr:col>
      <xdr:colOff>259814</xdr:colOff>
      <xdr:row>20</xdr:row>
      <xdr:rowOff>79242</xdr:rowOff>
    </xdr:from>
    <xdr:to>
      <xdr:col>11</xdr:col>
      <xdr:colOff>62345</xdr:colOff>
      <xdr:row>21</xdr:row>
      <xdr:rowOff>85080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D6B48AFF-F27F-4B47-BB03-EB39FBB37577}"/>
            </a:ext>
          </a:extLst>
        </xdr:cNvPr>
        <xdr:cNvSpPr/>
      </xdr:nvSpPr>
      <xdr:spPr>
        <a:xfrm>
          <a:off x="5705873" y="3945271"/>
          <a:ext cx="407648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4</a:t>
          </a:r>
        </a:p>
      </xdr:txBody>
    </xdr:sp>
    <xdr:clientData/>
  </xdr:twoCellAnchor>
  <xdr:twoCellAnchor>
    <xdr:from>
      <xdr:col>20</xdr:col>
      <xdr:colOff>366112</xdr:colOff>
      <xdr:row>17</xdr:row>
      <xdr:rowOff>157523</xdr:rowOff>
    </xdr:from>
    <xdr:to>
      <xdr:col>21</xdr:col>
      <xdr:colOff>175844</xdr:colOff>
      <xdr:row>18</xdr:row>
      <xdr:rowOff>163361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6F31343B-2FCC-437D-A30A-963FD5EE66F3}"/>
            </a:ext>
          </a:extLst>
        </xdr:cNvPr>
        <xdr:cNvSpPr/>
      </xdr:nvSpPr>
      <xdr:spPr>
        <a:xfrm>
          <a:off x="11863347" y="3452052"/>
          <a:ext cx="414850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6</a:t>
          </a:r>
        </a:p>
      </xdr:txBody>
    </xdr:sp>
    <xdr:clientData/>
  </xdr:twoCellAnchor>
  <xdr:twoCellAnchor>
    <xdr:from>
      <xdr:col>11</xdr:col>
      <xdr:colOff>237405</xdr:colOff>
      <xdr:row>30</xdr:row>
      <xdr:rowOff>86525</xdr:rowOff>
    </xdr:from>
    <xdr:to>
      <xdr:col>12</xdr:col>
      <xdr:colOff>39935</xdr:colOff>
      <xdr:row>31</xdr:row>
      <xdr:rowOff>92363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E86D183E-3F86-4758-9A05-B2EDC1CA04DF}"/>
            </a:ext>
          </a:extLst>
        </xdr:cNvPr>
        <xdr:cNvSpPr/>
      </xdr:nvSpPr>
      <xdr:spPr>
        <a:xfrm>
          <a:off x="6288581" y="5857554"/>
          <a:ext cx="407648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7</a:t>
          </a:r>
        </a:p>
      </xdr:txBody>
    </xdr:sp>
    <xdr:clientData/>
  </xdr:twoCellAnchor>
  <xdr:twoCellAnchor>
    <xdr:from>
      <xdr:col>14</xdr:col>
      <xdr:colOff>301017</xdr:colOff>
      <xdr:row>18</xdr:row>
      <xdr:rowOff>70120</xdr:rowOff>
    </xdr:from>
    <xdr:to>
      <xdr:col>15</xdr:col>
      <xdr:colOff>0</xdr:colOff>
      <xdr:row>19</xdr:row>
      <xdr:rowOff>156881</xdr:rowOff>
    </xdr:to>
    <xdr:sp macro="" textlink="">
      <xdr:nvSpPr>
        <xdr:cNvPr id="8" name="Star: 5 Points 7">
          <a:extLst>
            <a:ext uri="{FF2B5EF4-FFF2-40B4-BE49-F238E27FC236}">
              <a16:creationId xmlns:a16="http://schemas.microsoft.com/office/drawing/2014/main" id="{A2F0552A-64BC-4CC2-B1A3-5EA62A54660B}"/>
            </a:ext>
          </a:extLst>
        </xdr:cNvPr>
        <xdr:cNvSpPr/>
      </xdr:nvSpPr>
      <xdr:spPr>
        <a:xfrm>
          <a:off x="8772664" y="3555149"/>
          <a:ext cx="304101" cy="277261"/>
        </a:xfrm>
        <a:prstGeom prst="star5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473688</xdr:colOff>
      <xdr:row>17</xdr:row>
      <xdr:rowOff>153040</xdr:rowOff>
    </xdr:from>
    <xdr:to>
      <xdr:col>13</xdr:col>
      <xdr:colOff>283420</xdr:colOff>
      <xdr:row>18</xdr:row>
      <xdr:rowOff>158878</xdr:rowOff>
    </xdr:to>
    <xdr:sp macro="" textlink="">
      <xdr:nvSpPr>
        <xdr:cNvPr id="11" name="Oval 10">
          <a:extLst>
            <a:ext uri="{FF2B5EF4-FFF2-40B4-BE49-F238E27FC236}">
              <a16:creationId xmlns:a16="http://schemas.microsoft.com/office/drawing/2014/main" id="{30D82ECF-6D59-4B74-A911-90BC91B76920}"/>
            </a:ext>
          </a:extLst>
        </xdr:cNvPr>
        <xdr:cNvSpPr/>
      </xdr:nvSpPr>
      <xdr:spPr>
        <a:xfrm>
          <a:off x="7129982" y="3447569"/>
          <a:ext cx="414850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5</a:t>
          </a:r>
        </a:p>
      </xdr:txBody>
    </xdr:sp>
    <xdr:clientData/>
  </xdr:twoCellAnchor>
  <xdr:twoCellAnchor>
    <xdr:from>
      <xdr:col>22</xdr:col>
      <xdr:colOff>54587</xdr:colOff>
      <xdr:row>3</xdr:row>
      <xdr:rowOff>36498</xdr:rowOff>
    </xdr:from>
    <xdr:to>
      <xdr:col>22</xdr:col>
      <xdr:colOff>469437</xdr:colOff>
      <xdr:row>4</xdr:row>
      <xdr:rowOff>42336</xdr:rowOff>
    </xdr:to>
    <xdr:sp macro="" textlink="">
      <xdr:nvSpPr>
        <xdr:cNvPr id="12" name="Oval 11">
          <a:extLst>
            <a:ext uri="{FF2B5EF4-FFF2-40B4-BE49-F238E27FC236}">
              <a16:creationId xmlns:a16="http://schemas.microsoft.com/office/drawing/2014/main" id="{EFBDC064-8C62-4DB9-A550-1B25B7213854}"/>
            </a:ext>
          </a:extLst>
        </xdr:cNvPr>
        <xdr:cNvSpPr/>
      </xdr:nvSpPr>
      <xdr:spPr>
        <a:xfrm>
          <a:off x="12762058" y="630410"/>
          <a:ext cx="414850" cy="196338"/>
        </a:xfrm>
        <a:prstGeom prst="ellipse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tx1"/>
              </a:solidFill>
            </a:rPr>
            <a:t>3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70"/>
  <sheetViews>
    <sheetView topLeftCell="A33" zoomScale="85" zoomScaleNormal="85" workbookViewId="0">
      <selection activeCell="G41" sqref="G41:H70"/>
    </sheetView>
  </sheetViews>
  <sheetFormatPr defaultRowHeight="15" x14ac:dyDescent="0.25"/>
  <cols>
    <col min="3" max="3" width="11" customWidth="1"/>
    <col min="4" max="9" width="9.7109375" bestFit="1" customWidth="1"/>
  </cols>
  <sheetData>
    <row r="2" spans="2:9" ht="15.75" thickBot="1" x14ac:dyDescent="0.3"/>
    <row r="3" spans="2:9" ht="15.75" thickBot="1" x14ac:dyDescent="0.3">
      <c r="B3" s="26"/>
      <c r="C3" s="18">
        <v>1</v>
      </c>
      <c r="D3" s="3">
        <v>2</v>
      </c>
      <c r="E3" s="2">
        <v>3</v>
      </c>
      <c r="F3" s="3">
        <v>4</v>
      </c>
      <c r="G3" s="2">
        <v>5</v>
      </c>
      <c r="H3" s="2">
        <v>6</v>
      </c>
      <c r="I3" s="4">
        <v>7</v>
      </c>
    </row>
    <row r="4" spans="2:9" x14ac:dyDescent="0.25">
      <c r="B4" s="27">
        <v>2022</v>
      </c>
      <c r="C4" s="19" t="s">
        <v>1</v>
      </c>
      <c r="D4" s="5">
        <v>750</v>
      </c>
      <c r="E4" s="13" t="s">
        <v>1</v>
      </c>
      <c r="F4" s="5">
        <v>770</v>
      </c>
      <c r="G4" s="13" t="s">
        <v>1</v>
      </c>
      <c r="H4" s="13" t="s">
        <v>1</v>
      </c>
      <c r="I4" s="14" t="s">
        <v>1</v>
      </c>
    </row>
    <row r="5" spans="2:9" x14ac:dyDescent="0.25">
      <c r="B5" s="28">
        <v>2021</v>
      </c>
      <c r="C5" s="20">
        <v>200</v>
      </c>
      <c r="D5" s="6">
        <v>760</v>
      </c>
      <c r="E5" s="6">
        <v>290</v>
      </c>
      <c r="F5" s="6">
        <v>780</v>
      </c>
      <c r="G5" s="6">
        <v>260</v>
      </c>
      <c r="H5" s="6">
        <v>150</v>
      </c>
      <c r="I5" s="7">
        <v>80</v>
      </c>
    </row>
    <row r="6" spans="2:9" x14ac:dyDescent="0.25">
      <c r="B6" s="28">
        <v>2020</v>
      </c>
      <c r="C6" s="21">
        <f>(C5+C8)/2</f>
        <v>160</v>
      </c>
      <c r="D6" s="6">
        <v>800</v>
      </c>
      <c r="E6" s="11">
        <f>(E5+E8)/2</f>
        <v>255</v>
      </c>
      <c r="F6" s="6">
        <v>680</v>
      </c>
      <c r="G6" s="11">
        <f>(G5+G8)/2</f>
        <v>250</v>
      </c>
      <c r="H6" s="11">
        <f>(H5+H8)/2</f>
        <v>180</v>
      </c>
      <c r="I6" s="15">
        <f>(I5+I8)/2</f>
        <v>85</v>
      </c>
    </row>
    <row r="7" spans="2:9" x14ac:dyDescent="0.25">
      <c r="B7" s="28">
        <v>2019</v>
      </c>
      <c r="C7" s="21">
        <f>(C5+C8)/2</f>
        <v>160</v>
      </c>
      <c r="D7" s="6">
        <v>820</v>
      </c>
      <c r="E7" s="11">
        <f>(E5+E8)/2</f>
        <v>255</v>
      </c>
      <c r="F7" s="6">
        <v>700</v>
      </c>
      <c r="G7" s="11">
        <f>(G5+G8)/2</f>
        <v>250</v>
      </c>
      <c r="H7" s="11">
        <f>(H5+H8)/2</f>
        <v>180</v>
      </c>
      <c r="I7" s="15">
        <f>(I5+I8)/2</f>
        <v>85</v>
      </c>
    </row>
    <row r="8" spans="2:9" x14ac:dyDescent="0.25">
      <c r="B8" s="28">
        <v>2018</v>
      </c>
      <c r="C8" s="20">
        <v>120</v>
      </c>
      <c r="D8" s="6">
        <v>810</v>
      </c>
      <c r="E8" s="6">
        <v>220</v>
      </c>
      <c r="F8" s="6">
        <v>690</v>
      </c>
      <c r="G8" s="6">
        <v>240</v>
      </c>
      <c r="H8" s="6">
        <v>210</v>
      </c>
      <c r="I8" s="7">
        <v>90</v>
      </c>
    </row>
    <row r="9" spans="2:9" x14ac:dyDescent="0.25">
      <c r="B9" s="28">
        <v>2017</v>
      </c>
      <c r="C9" s="21">
        <f>(C8+C11)/2</f>
        <v>115</v>
      </c>
      <c r="D9" s="6">
        <v>610</v>
      </c>
      <c r="E9" s="11">
        <f>(E8+E11)/2</f>
        <v>255</v>
      </c>
      <c r="F9" s="6">
        <v>630</v>
      </c>
      <c r="G9" s="11">
        <f>(G8+G11)/2</f>
        <v>225</v>
      </c>
      <c r="H9" s="11">
        <f>(H8+H11)/2</f>
        <v>205</v>
      </c>
      <c r="I9" s="15">
        <f>(I8+I11)/2</f>
        <v>95</v>
      </c>
    </row>
    <row r="10" spans="2:9" x14ac:dyDescent="0.25">
      <c r="B10" s="28">
        <v>2016</v>
      </c>
      <c r="C10" s="21">
        <f>(C8+C11)/2</f>
        <v>115</v>
      </c>
      <c r="D10" s="6">
        <v>590</v>
      </c>
      <c r="E10" s="11">
        <f>(E8+E11)/2</f>
        <v>255</v>
      </c>
      <c r="F10" s="6">
        <v>610</v>
      </c>
      <c r="G10" s="11">
        <f>(G8+G11)/2</f>
        <v>225</v>
      </c>
      <c r="H10" s="11">
        <f>(H8+H11)/2</f>
        <v>205</v>
      </c>
      <c r="I10" s="15">
        <f>(I8+I11)/2</f>
        <v>95</v>
      </c>
    </row>
    <row r="11" spans="2:9" x14ac:dyDescent="0.25">
      <c r="B11" s="28">
        <v>2015</v>
      </c>
      <c r="C11" s="20">
        <v>110</v>
      </c>
      <c r="D11" s="6">
        <v>580</v>
      </c>
      <c r="E11" s="6">
        <v>290</v>
      </c>
      <c r="F11" s="6">
        <v>600</v>
      </c>
      <c r="G11" s="6">
        <v>210</v>
      </c>
      <c r="H11" s="6">
        <v>200</v>
      </c>
      <c r="I11" s="7">
        <v>100</v>
      </c>
    </row>
    <row r="12" spans="2:9" x14ac:dyDescent="0.25">
      <c r="B12" s="28">
        <v>2014</v>
      </c>
      <c r="C12" s="20">
        <v>220</v>
      </c>
      <c r="D12" s="6">
        <v>533</v>
      </c>
      <c r="E12" s="6">
        <v>220</v>
      </c>
      <c r="F12" s="6">
        <v>458</v>
      </c>
      <c r="G12" s="6">
        <v>220</v>
      </c>
      <c r="H12" s="6">
        <v>130</v>
      </c>
      <c r="I12" s="7">
        <v>40</v>
      </c>
    </row>
    <row r="13" spans="2:9" ht="15.75" thickBot="1" x14ac:dyDescent="0.3">
      <c r="B13" s="29">
        <v>2013</v>
      </c>
      <c r="C13" s="22">
        <v>220</v>
      </c>
      <c r="D13" s="8">
        <v>527</v>
      </c>
      <c r="E13" s="8">
        <v>220</v>
      </c>
      <c r="F13" s="8">
        <v>452</v>
      </c>
      <c r="G13" s="8">
        <v>220</v>
      </c>
      <c r="H13" s="8">
        <v>130</v>
      </c>
      <c r="I13" s="9">
        <v>40</v>
      </c>
    </row>
    <row r="14" spans="2:9" x14ac:dyDescent="0.25">
      <c r="B14" s="30">
        <v>2023</v>
      </c>
      <c r="C14" s="23">
        <f>TREND(C5:C13,$B$5:$B$13,$B$14,TRUE)</f>
        <v>142.27777777777737</v>
      </c>
      <c r="D14" s="1">
        <f t="shared" ref="D14" si="0">TREND(D4:D13,$B$4:$B$13,$B$14,TRUE)</f>
        <v>864.19999999999709</v>
      </c>
      <c r="E14" s="1">
        <f>TREND(E5:E13,$B$5:$B$13,$B$14,TRUE)</f>
        <v>279.11111111111131</v>
      </c>
      <c r="F14" s="1">
        <f>TREND(F4:F13,$B$4:$B$13,$B$14,TRUE)</f>
        <v>831.86666666665406</v>
      </c>
      <c r="G14" s="1">
        <f>TREND(G5:G13,$B$5:$B$13,$B$14,TRUE)</f>
        <v>267.83333333333394</v>
      </c>
      <c r="H14" s="1">
        <f>TREND(H5:H13,$B$5:$B$13,$B$14,TRUE)</f>
        <v>196.16666666666697</v>
      </c>
      <c r="I14" s="16">
        <f>TREND(I5:I13,$B$5:$B$13,$B$14,TRUE)</f>
        <v>104.88888888888869</v>
      </c>
    </row>
    <row r="15" spans="2:9" ht="15.75" thickBot="1" x14ac:dyDescent="0.3">
      <c r="B15" s="31">
        <v>2058</v>
      </c>
      <c r="C15" s="24">
        <f>TREND(C5:C13,$B$5:$B$13,$B$15,TRUE)</f>
        <v>51.861111111111313</v>
      </c>
      <c r="D15" s="10">
        <f>TREND(D4:D13,$B$4:$B$13,$B$15,TRUE)</f>
        <v>2049.1090909090854</v>
      </c>
      <c r="E15" s="10">
        <f>TREND(E5:E13,$B$5:$B$13,$B$15,TRUE)</f>
        <v>442.44444444444343</v>
      </c>
      <c r="F15" s="10">
        <f>TREND(F4:F13,$B$4:$B$13,$B$15,TRUE)</f>
        <v>2071.9272727272619</v>
      </c>
      <c r="G15" s="10">
        <f>TREND(G5:G13,$B$5:$B$13,$B$15,TRUE)</f>
        <v>469.08333333333394</v>
      </c>
      <c r="H15" s="10">
        <f>TREND(H5:H13,$B$5:$B$13,$B$15,TRUE)</f>
        <v>309.91666666666697</v>
      </c>
      <c r="I15" s="17">
        <f>TREND(I5:I13,$B$5:$B$13,$B$15,TRUE)</f>
        <v>256.55555555555657</v>
      </c>
    </row>
    <row r="16" spans="2:9" ht="15.75" thickBot="1" x14ac:dyDescent="0.3">
      <c r="B16" s="32" t="s">
        <v>0</v>
      </c>
      <c r="C16" s="25">
        <f>((C15/C14)-1)/(35)</f>
        <v>-1.8156969933619611E-2</v>
      </c>
      <c r="D16" s="25">
        <f>((D15/D14)-1)/(35)</f>
        <v>3.9174433527592561E-2</v>
      </c>
      <c r="E16" s="25">
        <f t="shared" ref="E16:I16" si="1">((E15/E14)-1)/(35)</f>
        <v>1.6719745222929801E-2</v>
      </c>
      <c r="F16" s="25">
        <f t="shared" si="1"/>
        <v>4.2591324367250695E-2</v>
      </c>
      <c r="G16" s="25">
        <f t="shared" si="1"/>
        <v>2.1468574984443014E-2</v>
      </c>
      <c r="H16" s="25">
        <f t="shared" si="1"/>
        <v>1.6567544604927757E-2</v>
      </c>
      <c r="I16" s="25">
        <f t="shared" si="1"/>
        <v>4.1313559322034302E-2</v>
      </c>
    </row>
    <row r="17" spans="2:9" x14ac:dyDescent="0.25">
      <c r="C17" s="42"/>
      <c r="D17" s="42"/>
      <c r="E17" s="42"/>
      <c r="F17" s="42"/>
      <c r="G17" s="42"/>
      <c r="H17" s="42"/>
      <c r="I17" s="42"/>
    </row>
    <row r="19" spans="2:9" x14ac:dyDescent="0.25">
      <c r="B19" s="12" t="s">
        <v>2</v>
      </c>
    </row>
    <row r="30" spans="2:9" x14ac:dyDescent="0.25">
      <c r="B30" t="s">
        <v>3</v>
      </c>
    </row>
    <row r="31" spans="2:9" x14ac:dyDescent="0.25">
      <c r="B31" t="s">
        <v>4</v>
      </c>
    </row>
    <row r="33" spans="3:8" x14ac:dyDescent="0.25">
      <c r="G33" t="s">
        <v>8</v>
      </c>
      <c r="H33" t="s">
        <v>9</v>
      </c>
    </row>
    <row r="34" spans="3:8" x14ac:dyDescent="0.25">
      <c r="C34" s="41">
        <v>0.02</v>
      </c>
      <c r="E34" s="44">
        <v>2023</v>
      </c>
      <c r="F34" s="43">
        <v>658</v>
      </c>
      <c r="G34">
        <f>F34*0.33</f>
        <v>217.14000000000001</v>
      </c>
      <c r="H34">
        <f>F34*0.67</f>
        <v>440.86</v>
      </c>
    </row>
    <row r="35" spans="3:8" x14ac:dyDescent="0.25">
      <c r="C35" s="40"/>
      <c r="E35" s="44">
        <v>2024</v>
      </c>
      <c r="F35" s="46">
        <f>($F$34*$C$34)*(E35-$E$34)+$F$34</f>
        <v>671.16</v>
      </c>
      <c r="G35">
        <f t="shared" ref="G35:G69" si="2">F35*0.33</f>
        <v>221.4828</v>
      </c>
      <c r="H35">
        <f t="shared" ref="H35:H69" si="3">F35*0.67</f>
        <v>449.67720000000003</v>
      </c>
    </row>
    <row r="36" spans="3:8" x14ac:dyDescent="0.25">
      <c r="E36" s="44">
        <v>2025</v>
      </c>
      <c r="F36" s="46">
        <f>($F$34*$C$34)*(E36-$E$34)+$F$34</f>
        <v>684.32</v>
      </c>
      <c r="G36">
        <f t="shared" si="2"/>
        <v>225.82560000000004</v>
      </c>
      <c r="H36">
        <f t="shared" si="3"/>
        <v>458.49440000000004</v>
      </c>
    </row>
    <row r="37" spans="3:8" x14ac:dyDescent="0.25">
      <c r="E37" s="44">
        <v>2026</v>
      </c>
      <c r="F37" s="46">
        <f t="shared" ref="F37:F68" si="4">($F$34*$C$34)*(E37-$E$34)+$F$34</f>
        <v>697.48</v>
      </c>
      <c r="G37">
        <f t="shared" si="2"/>
        <v>230.16840000000002</v>
      </c>
      <c r="H37">
        <f t="shared" si="3"/>
        <v>467.31160000000006</v>
      </c>
    </row>
    <row r="38" spans="3:8" x14ac:dyDescent="0.25">
      <c r="E38" s="44">
        <v>2027</v>
      </c>
      <c r="F38" s="46">
        <f t="shared" si="4"/>
        <v>710.64</v>
      </c>
      <c r="G38">
        <f t="shared" si="2"/>
        <v>234.5112</v>
      </c>
      <c r="H38">
        <f t="shared" si="3"/>
        <v>476.12880000000001</v>
      </c>
    </row>
    <row r="39" spans="3:8" x14ac:dyDescent="0.25">
      <c r="E39" s="44">
        <v>2028</v>
      </c>
      <c r="F39" s="46">
        <f t="shared" si="4"/>
        <v>723.8</v>
      </c>
      <c r="G39">
        <f t="shared" si="2"/>
        <v>238.85399999999998</v>
      </c>
      <c r="H39">
        <f t="shared" si="3"/>
        <v>484.94600000000003</v>
      </c>
    </row>
    <row r="40" spans="3:8" x14ac:dyDescent="0.25">
      <c r="E40" s="44">
        <v>2029</v>
      </c>
      <c r="F40" s="46">
        <f t="shared" si="4"/>
        <v>736.96</v>
      </c>
      <c r="G40">
        <f t="shared" si="2"/>
        <v>243.19680000000002</v>
      </c>
      <c r="H40">
        <f t="shared" si="3"/>
        <v>493.76320000000004</v>
      </c>
    </row>
    <row r="41" spans="3:8" x14ac:dyDescent="0.25">
      <c r="E41" s="44">
        <v>2030</v>
      </c>
      <c r="F41" s="46">
        <f t="shared" si="4"/>
        <v>750.12</v>
      </c>
      <c r="G41">
        <f t="shared" si="2"/>
        <v>247.53960000000001</v>
      </c>
      <c r="H41">
        <f t="shared" si="3"/>
        <v>502.58040000000005</v>
      </c>
    </row>
    <row r="42" spans="3:8" x14ac:dyDescent="0.25">
      <c r="E42" s="44">
        <v>2031</v>
      </c>
      <c r="F42" s="46">
        <f>($F$34*$C$34)*(E42-$E$34)+$F$34</f>
        <v>763.28</v>
      </c>
      <c r="G42">
        <f t="shared" si="2"/>
        <v>251.88239999999999</v>
      </c>
      <c r="H42">
        <f t="shared" si="3"/>
        <v>511.39760000000001</v>
      </c>
    </row>
    <row r="43" spans="3:8" x14ac:dyDescent="0.25">
      <c r="E43" s="44">
        <v>2032</v>
      </c>
      <c r="F43" s="46">
        <f t="shared" si="4"/>
        <v>776.44</v>
      </c>
      <c r="G43">
        <f t="shared" si="2"/>
        <v>256.22520000000003</v>
      </c>
      <c r="H43">
        <f t="shared" si="3"/>
        <v>520.21480000000008</v>
      </c>
    </row>
    <row r="44" spans="3:8" x14ac:dyDescent="0.25">
      <c r="E44" s="44">
        <v>2033</v>
      </c>
      <c r="F44" s="46">
        <f t="shared" si="4"/>
        <v>789.6</v>
      </c>
      <c r="G44">
        <f t="shared" si="2"/>
        <v>260.56800000000004</v>
      </c>
      <c r="H44">
        <f t="shared" si="3"/>
        <v>529.03200000000004</v>
      </c>
    </row>
    <row r="45" spans="3:8" x14ac:dyDescent="0.25">
      <c r="E45" s="44">
        <v>2034</v>
      </c>
      <c r="F45" s="46">
        <f t="shared" si="4"/>
        <v>802.76</v>
      </c>
      <c r="G45">
        <f t="shared" si="2"/>
        <v>264.91079999999999</v>
      </c>
      <c r="H45">
        <f t="shared" si="3"/>
        <v>537.8492</v>
      </c>
    </row>
    <row r="46" spans="3:8" x14ac:dyDescent="0.25">
      <c r="E46" s="44">
        <v>2035</v>
      </c>
      <c r="F46" s="46">
        <f t="shared" si="4"/>
        <v>815.92000000000007</v>
      </c>
      <c r="G46">
        <f t="shared" si="2"/>
        <v>269.25360000000006</v>
      </c>
      <c r="H46">
        <f t="shared" si="3"/>
        <v>546.66640000000007</v>
      </c>
    </row>
    <row r="47" spans="3:8" x14ac:dyDescent="0.25">
      <c r="E47" s="44">
        <v>2036</v>
      </c>
      <c r="F47" s="46">
        <f t="shared" si="4"/>
        <v>829.08</v>
      </c>
      <c r="G47">
        <f t="shared" si="2"/>
        <v>273.59640000000002</v>
      </c>
      <c r="H47">
        <f t="shared" si="3"/>
        <v>555.48360000000002</v>
      </c>
    </row>
    <row r="48" spans="3:8" x14ac:dyDescent="0.25">
      <c r="E48" s="44">
        <v>2037</v>
      </c>
      <c r="F48" s="46">
        <f t="shared" si="4"/>
        <v>842.24</v>
      </c>
      <c r="G48">
        <f t="shared" si="2"/>
        <v>277.93920000000003</v>
      </c>
      <c r="H48">
        <f t="shared" si="3"/>
        <v>564.30080000000009</v>
      </c>
    </row>
    <row r="49" spans="5:8" x14ac:dyDescent="0.25">
      <c r="E49" s="44">
        <v>2038</v>
      </c>
      <c r="F49" s="46">
        <f>($F$34*$C$34)*(E49-$E$34)+$F$34</f>
        <v>855.4</v>
      </c>
      <c r="G49">
        <f t="shared" si="2"/>
        <v>282.28199999999998</v>
      </c>
      <c r="H49">
        <f t="shared" si="3"/>
        <v>573.11800000000005</v>
      </c>
    </row>
    <row r="50" spans="5:8" x14ac:dyDescent="0.25">
      <c r="E50" s="44">
        <v>2039</v>
      </c>
      <c r="F50" s="46">
        <f t="shared" si="4"/>
        <v>868.56</v>
      </c>
      <c r="G50">
        <f t="shared" si="2"/>
        <v>286.62479999999999</v>
      </c>
      <c r="H50">
        <f t="shared" si="3"/>
        <v>581.93520000000001</v>
      </c>
    </row>
    <row r="51" spans="5:8" x14ac:dyDescent="0.25">
      <c r="E51" s="44">
        <v>2040</v>
      </c>
      <c r="F51" s="46">
        <f t="shared" si="4"/>
        <v>881.72</v>
      </c>
      <c r="G51">
        <f t="shared" si="2"/>
        <v>290.9676</v>
      </c>
      <c r="H51">
        <f t="shared" si="3"/>
        <v>590.75240000000008</v>
      </c>
    </row>
    <row r="52" spans="5:8" x14ac:dyDescent="0.25">
      <c r="E52" s="44">
        <v>2041</v>
      </c>
      <c r="F52" s="46">
        <f t="shared" si="4"/>
        <v>894.88</v>
      </c>
      <c r="G52">
        <f t="shared" si="2"/>
        <v>295.31040000000002</v>
      </c>
      <c r="H52">
        <f t="shared" si="3"/>
        <v>599.56960000000004</v>
      </c>
    </row>
    <row r="53" spans="5:8" x14ac:dyDescent="0.25">
      <c r="E53" s="44">
        <v>2042</v>
      </c>
      <c r="F53" s="46">
        <f t="shared" si="4"/>
        <v>908.04</v>
      </c>
      <c r="G53">
        <f t="shared" si="2"/>
        <v>299.65320000000003</v>
      </c>
      <c r="H53">
        <f t="shared" si="3"/>
        <v>608.38679999999999</v>
      </c>
    </row>
    <row r="54" spans="5:8" x14ac:dyDescent="0.25">
      <c r="E54" s="44">
        <v>2043</v>
      </c>
      <c r="F54" s="46">
        <f t="shared" si="4"/>
        <v>921.2</v>
      </c>
      <c r="G54">
        <f t="shared" si="2"/>
        <v>303.99600000000004</v>
      </c>
      <c r="H54">
        <f t="shared" si="3"/>
        <v>617.20400000000006</v>
      </c>
    </row>
    <row r="55" spans="5:8" x14ac:dyDescent="0.25">
      <c r="E55" s="44">
        <v>2044</v>
      </c>
      <c r="F55" s="46">
        <f t="shared" si="4"/>
        <v>934.36</v>
      </c>
      <c r="G55">
        <f t="shared" si="2"/>
        <v>308.33879999999999</v>
      </c>
      <c r="H55">
        <f t="shared" si="3"/>
        <v>626.02120000000002</v>
      </c>
    </row>
    <row r="56" spans="5:8" x14ac:dyDescent="0.25">
      <c r="E56" s="44">
        <v>2045</v>
      </c>
      <c r="F56" s="46">
        <f t="shared" si="4"/>
        <v>947.52</v>
      </c>
      <c r="G56">
        <f t="shared" si="2"/>
        <v>312.6816</v>
      </c>
      <c r="H56">
        <f t="shared" si="3"/>
        <v>634.83839999999998</v>
      </c>
    </row>
    <row r="57" spans="5:8" x14ac:dyDescent="0.25">
      <c r="E57" s="44">
        <v>2046</v>
      </c>
      <c r="F57" s="46">
        <f t="shared" si="4"/>
        <v>960.68000000000006</v>
      </c>
      <c r="G57">
        <f t="shared" si="2"/>
        <v>317.02440000000001</v>
      </c>
      <c r="H57">
        <f t="shared" si="3"/>
        <v>643.65560000000005</v>
      </c>
    </row>
    <row r="58" spans="5:8" x14ac:dyDescent="0.25">
      <c r="E58" s="44">
        <v>2047</v>
      </c>
      <c r="F58" s="46">
        <f t="shared" si="4"/>
        <v>973.84</v>
      </c>
      <c r="G58">
        <f t="shared" si="2"/>
        <v>321.36720000000003</v>
      </c>
      <c r="H58">
        <f t="shared" si="3"/>
        <v>652.47280000000001</v>
      </c>
    </row>
    <row r="59" spans="5:8" x14ac:dyDescent="0.25">
      <c r="E59" s="44">
        <v>2048</v>
      </c>
      <c r="F59" s="46">
        <f t="shared" si="4"/>
        <v>987</v>
      </c>
      <c r="G59">
        <f t="shared" si="2"/>
        <v>325.71000000000004</v>
      </c>
      <c r="H59">
        <f t="shared" si="3"/>
        <v>661.29000000000008</v>
      </c>
    </row>
    <row r="60" spans="5:8" x14ac:dyDescent="0.25">
      <c r="E60" s="44">
        <v>2049</v>
      </c>
      <c r="F60" s="46">
        <f t="shared" si="4"/>
        <v>1000.1600000000001</v>
      </c>
      <c r="G60">
        <f t="shared" si="2"/>
        <v>330.05280000000005</v>
      </c>
      <c r="H60">
        <f t="shared" si="3"/>
        <v>670.10720000000015</v>
      </c>
    </row>
    <row r="61" spans="5:8" x14ac:dyDescent="0.25">
      <c r="E61" s="44">
        <v>2050</v>
      </c>
      <c r="F61" s="46">
        <f t="shared" si="4"/>
        <v>1013.3199999999999</v>
      </c>
      <c r="G61">
        <f t="shared" si="2"/>
        <v>334.3956</v>
      </c>
      <c r="H61">
        <f t="shared" si="3"/>
        <v>678.92439999999999</v>
      </c>
    </row>
    <row r="62" spans="5:8" x14ac:dyDescent="0.25">
      <c r="E62" s="44">
        <v>2051</v>
      </c>
      <c r="F62" s="46">
        <f t="shared" si="4"/>
        <v>1026.48</v>
      </c>
      <c r="G62">
        <f t="shared" si="2"/>
        <v>338.73840000000001</v>
      </c>
      <c r="H62">
        <f t="shared" si="3"/>
        <v>687.74160000000006</v>
      </c>
    </row>
    <row r="63" spans="5:8" x14ac:dyDescent="0.25">
      <c r="E63" s="44">
        <v>2052</v>
      </c>
      <c r="F63" s="46">
        <f t="shared" si="4"/>
        <v>1039.6399999999999</v>
      </c>
      <c r="G63">
        <f t="shared" si="2"/>
        <v>343.08119999999997</v>
      </c>
      <c r="H63">
        <f t="shared" si="3"/>
        <v>696.55879999999991</v>
      </c>
    </row>
    <row r="64" spans="5:8" x14ac:dyDescent="0.25">
      <c r="E64" s="44">
        <v>2053</v>
      </c>
      <c r="F64" s="46">
        <f t="shared" si="4"/>
        <v>1052.8</v>
      </c>
      <c r="G64">
        <f t="shared" si="2"/>
        <v>347.42399999999998</v>
      </c>
      <c r="H64">
        <f t="shared" si="3"/>
        <v>705.37599999999998</v>
      </c>
    </row>
    <row r="65" spans="5:10" x14ac:dyDescent="0.25">
      <c r="E65" s="44">
        <v>2054</v>
      </c>
      <c r="F65" s="46">
        <f t="shared" si="4"/>
        <v>1065.96</v>
      </c>
      <c r="G65">
        <f t="shared" si="2"/>
        <v>351.76680000000005</v>
      </c>
      <c r="H65">
        <f t="shared" si="3"/>
        <v>714.19320000000005</v>
      </c>
    </row>
    <row r="66" spans="5:10" x14ac:dyDescent="0.25">
      <c r="E66" s="44">
        <v>2055</v>
      </c>
      <c r="F66" s="46">
        <f t="shared" si="4"/>
        <v>1079.1199999999999</v>
      </c>
      <c r="G66">
        <f t="shared" si="2"/>
        <v>356.1096</v>
      </c>
      <c r="H66">
        <f t="shared" si="3"/>
        <v>723.0104</v>
      </c>
    </row>
    <row r="67" spans="5:10" x14ac:dyDescent="0.25">
      <c r="E67" s="44">
        <v>2056</v>
      </c>
      <c r="F67" s="46">
        <f t="shared" si="4"/>
        <v>1092.28</v>
      </c>
      <c r="G67">
        <f t="shared" si="2"/>
        <v>360.45240000000001</v>
      </c>
      <c r="H67">
        <f t="shared" si="3"/>
        <v>731.82760000000007</v>
      </c>
    </row>
    <row r="68" spans="5:10" x14ac:dyDescent="0.25">
      <c r="E68" s="44">
        <v>2057</v>
      </c>
      <c r="F68" s="46">
        <f t="shared" si="4"/>
        <v>1105.44</v>
      </c>
      <c r="G68">
        <f t="shared" si="2"/>
        <v>364.79520000000002</v>
      </c>
      <c r="H68">
        <f t="shared" si="3"/>
        <v>740.64480000000003</v>
      </c>
    </row>
    <row r="69" spans="5:10" x14ac:dyDescent="0.25">
      <c r="E69" s="44">
        <v>2058</v>
      </c>
      <c r="F69" s="45">
        <f>(F34*C34)*(E69-E34)+F34</f>
        <v>1118.5999999999999</v>
      </c>
      <c r="G69">
        <f t="shared" si="2"/>
        <v>369.13799999999998</v>
      </c>
      <c r="H69">
        <f t="shared" si="3"/>
        <v>749.46199999999999</v>
      </c>
      <c r="J69" t="s">
        <v>14</v>
      </c>
    </row>
    <row r="70" spans="5:10" x14ac:dyDescent="0.25">
      <c r="E70" s="47">
        <v>2059</v>
      </c>
      <c r="F70" s="45">
        <f>(F34*C34)*(E70-E34)+F34</f>
        <v>1131.76</v>
      </c>
      <c r="G70">
        <f t="shared" ref="G70" si="5">F70*0.33</f>
        <v>373.48079999999999</v>
      </c>
      <c r="H70">
        <f t="shared" ref="H70" si="6">F70*0.67</f>
        <v>758.27920000000006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E1569-E7B9-4884-AF4C-7C3470D225BC}">
  <dimension ref="B2:M70"/>
  <sheetViews>
    <sheetView topLeftCell="A42" zoomScale="85" zoomScaleNormal="85" workbookViewId="0">
      <selection activeCell="E70" sqref="E70:H70"/>
    </sheetView>
  </sheetViews>
  <sheetFormatPr defaultRowHeight="15" x14ac:dyDescent="0.25"/>
  <sheetData>
    <row r="2" spans="2:13" ht="15.75" thickBot="1" x14ac:dyDescent="0.3"/>
    <row r="3" spans="2:13" ht="15.75" thickBot="1" x14ac:dyDescent="0.3">
      <c r="B3" s="26"/>
      <c r="C3" s="18">
        <v>1</v>
      </c>
      <c r="D3" s="3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">
        <v>8</v>
      </c>
      <c r="K3" s="3">
        <v>9</v>
      </c>
      <c r="L3" s="2">
        <v>10</v>
      </c>
      <c r="M3" s="4">
        <v>11</v>
      </c>
    </row>
    <row r="4" spans="2:13" x14ac:dyDescent="0.25">
      <c r="B4" s="27">
        <v>2022</v>
      </c>
      <c r="C4" s="19">
        <v>480</v>
      </c>
      <c r="D4" s="5">
        <v>1200</v>
      </c>
      <c r="E4" s="13">
        <v>330</v>
      </c>
      <c r="F4" s="5">
        <v>370</v>
      </c>
      <c r="G4" s="13">
        <v>100</v>
      </c>
      <c r="H4" s="13">
        <v>420</v>
      </c>
      <c r="I4" s="13">
        <v>160</v>
      </c>
      <c r="J4" s="13">
        <v>6600</v>
      </c>
      <c r="K4" s="13">
        <v>8700</v>
      </c>
      <c r="L4" s="13">
        <v>30</v>
      </c>
      <c r="M4" s="14">
        <v>210</v>
      </c>
    </row>
    <row r="5" spans="2:13" x14ac:dyDescent="0.25">
      <c r="B5" s="28">
        <v>2021</v>
      </c>
      <c r="C5" s="21">
        <f>(C4+C7)/2</f>
        <v>465</v>
      </c>
      <c r="D5" s="6">
        <v>1400</v>
      </c>
      <c r="E5" s="21">
        <f>(E4+E7)/2</f>
        <v>335</v>
      </c>
      <c r="F5" s="21">
        <f>(F4+F7)/2</f>
        <v>365</v>
      </c>
      <c r="G5" s="6">
        <v>150</v>
      </c>
      <c r="H5" s="21">
        <f>(H4+H7)/2</f>
        <v>445</v>
      </c>
      <c r="I5" s="21">
        <f>(I4+I7)/2</f>
        <v>160</v>
      </c>
      <c r="J5" s="6">
        <v>6300</v>
      </c>
      <c r="K5" s="6">
        <v>6500</v>
      </c>
      <c r="L5" s="33" t="s">
        <v>1</v>
      </c>
      <c r="M5" s="34">
        <f>(M4+M7)/2</f>
        <v>240</v>
      </c>
    </row>
    <row r="6" spans="2:13" x14ac:dyDescent="0.25">
      <c r="B6" s="28">
        <v>2020</v>
      </c>
      <c r="C6" s="21">
        <f>(C4+C7)/2</f>
        <v>465</v>
      </c>
      <c r="D6" s="6">
        <v>1300</v>
      </c>
      <c r="E6" s="21">
        <f>(E4+E7)/2</f>
        <v>335</v>
      </c>
      <c r="F6" s="21">
        <f>(F4+F7)/2</f>
        <v>365</v>
      </c>
      <c r="G6" s="33" t="s">
        <v>1</v>
      </c>
      <c r="H6" s="21">
        <f>(H4+H7)/2</f>
        <v>445</v>
      </c>
      <c r="I6" s="21">
        <f>(I4+I7)/2</f>
        <v>160</v>
      </c>
      <c r="J6" s="6">
        <v>6000</v>
      </c>
      <c r="K6" s="6">
        <v>6100</v>
      </c>
      <c r="L6" s="33" t="s">
        <v>1</v>
      </c>
      <c r="M6" s="34">
        <f>(M4+M7)/2</f>
        <v>240</v>
      </c>
    </row>
    <row r="7" spans="2:13" x14ac:dyDescent="0.25">
      <c r="B7" s="28">
        <v>2019</v>
      </c>
      <c r="C7" s="20">
        <v>450</v>
      </c>
      <c r="D7" s="6">
        <v>1300</v>
      </c>
      <c r="E7" s="6">
        <v>340</v>
      </c>
      <c r="F7" s="6">
        <v>360</v>
      </c>
      <c r="G7" s="33" t="s">
        <v>1</v>
      </c>
      <c r="H7" s="6">
        <v>470</v>
      </c>
      <c r="I7" s="6">
        <v>160</v>
      </c>
      <c r="J7" s="6">
        <v>6100</v>
      </c>
      <c r="K7" s="6">
        <v>6200</v>
      </c>
      <c r="L7" s="6">
        <v>40</v>
      </c>
      <c r="M7" s="7">
        <v>270</v>
      </c>
    </row>
    <row r="8" spans="2:13" x14ac:dyDescent="0.25">
      <c r="B8" s="28">
        <v>2018</v>
      </c>
      <c r="C8" s="21">
        <f>(C7+C10)/2</f>
        <v>390</v>
      </c>
      <c r="D8" s="6">
        <v>1200</v>
      </c>
      <c r="E8" s="21">
        <f>(E7+E10)/2</f>
        <v>300</v>
      </c>
      <c r="F8" s="21">
        <f>(F7+F10)/2</f>
        <v>330</v>
      </c>
      <c r="G8" s="33" t="s">
        <v>1</v>
      </c>
      <c r="H8" s="21">
        <f>(H7+H10)/2</f>
        <v>470</v>
      </c>
      <c r="I8" s="21">
        <f>(I7+I10)/2</f>
        <v>185</v>
      </c>
      <c r="J8" s="6">
        <v>7200</v>
      </c>
      <c r="K8" s="6">
        <v>7500</v>
      </c>
      <c r="L8" s="33" t="s">
        <v>1</v>
      </c>
      <c r="M8" s="34">
        <f>(M7+M10)/2</f>
        <v>385</v>
      </c>
    </row>
    <row r="9" spans="2:13" x14ac:dyDescent="0.25">
      <c r="B9" s="28">
        <v>2017</v>
      </c>
      <c r="C9" s="21">
        <f>(C7+C10)/2</f>
        <v>390</v>
      </c>
      <c r="D9" s="6">
        <v>1100</v>
      </c>
      <c r="E9" s="21">
        <f>(E7+E10)/2</f>
        <v>300</v>
      </c>
      <c r="F9" s="21">
        <f>(F7+F10)/2</f>
        <v>330</v>
      </c>
      <c r="G9" s="33" t="s">
        <v>1</v>
      </c>
      <c r="H9" s="21">
        <f>(H7+H10)/2</f>
        <v>470</v>
      </c>
      <c r="I9" s="21">
        <f>(I7+I10)/2</f>
        <v>185</v>
      </c>
      <c r="J9" s="6">
        <v>7200</v>
      </c>
      <c r="K9" s="6">
        <v>7500</v>
      </c>
      <c r="L9" s="33" t="s">
        <v>1</v>
      </c>
      <c r="M9" s="34">
        <f>(M7+M10)/2</f>
        <v>385</v>
      </c>
    </row>
    <row r="10" spans="2:13" x14ac:dyDescent="0.25">
      <c r="B10" s="28">
        <v>2016</v>
      </c>
      <c r="C10" s="20">
        <v>330</v>
      </c>
      <c r="D10" s="6">
        <v>1000</v>
      </c>
      <c r="E10" s="6">
        <v>260</v>
      </c>
      <c r="F10" s="6">
        <v>300</v>
      </c>
      <c r="G10" s="33" t="s">
        <v>1</v>
      </c>
      <c r="H10" s="6">
        <v>470</v>
      </c>
      <c r="I10" s="6">
        <v>210</v>
      </c>
      <c r="J10" s="6">
        <v>6900</v>
      </c>
      <c r="K10" s="6">
        <v>7200</v>
      </c>
      <c r="L10" s="33" t="s">
        <v>1</v>
      </c>
      <c r="M10" s="7">
        <v>500</v>
      </c>
    </row>
    <row r="11" spans="2:13" x14ac:dyDescent="0.25">
      <c r="B11" s="28">
        <v>2015</v>
      </c>
      <c r="C11" s="20">
        <v>540</v>
      </c>
      <c r="D11" s="6">
        <v>1300</v>
      </c>
      <c r="E11" s="6">
        <v>480</v>
      </c>
      <c r="F11" s="6">
        <v>390</v>
      </c>
      <c r="G11" s="33" t="s">
        <v>1</v>
      </c>
      <c r="H11" s="6">
        <v>420</v>
      </c>
      <c r="I11" s="6">
        <v>210</v>
      </c>
      <c r="J11" s="6">
        <v>6700</v>
      </c>
      <c r="K11" s="6">
        <v>6000</v>
      </c>
      <c r="L11" s="6">
        <v>140</v>
      </c>
      <c r="M11" s="7">
        <v>160</v>
      </c>
    </row>
    <row r="12" spans="2:13" x14ac:dyDescent="0.25">
      <c r="B12" s="28">
        <v>2014</v>
      </c>
      <c r="C12" s="20">
        <v>220</v>
      </c>
      <c r="D12" s="6">
        <v>1252</v>
      </c>
      <c r="E12" s="6">
        <v>480</v>
      </c>
      <c r="F12" s="6">
        <v>390</v>
      </c>
      <c r="G12" s="33" t="s">
        <v>1</v>
      </c>
      <c r="H12" s="6">
        <v>420</v>
      </c>
      <c r="I12" s="6">
        <v>210</v>
      </c>
      <c r="J12" s="6">
        <v>6609</v>
      </c>
      <c r="K12" s="6">
        <v>5846</v>
      </c>
      <c r="L12" s="6">
        <v>140</v>
      </c>
      <c r="M12" s="7">
        <v>160</v>
      </c>
    </row>
    <row r="13" spans="2:13" ht="15.75" thickBot="1" x14ac:dyDescent="0.3">
      <c r="B13" s="29">
        <v>2013</v>
      </c>
      <c r="C13" s="22">
        <v>530</v>
      </c>
      <c r="D13" s="8">
        <v>1238</v>
      </c>
      <c r="E13" s="8">
        <v>470</v>
      </c>
      <c r="F13" s="8">
        <v>380</v>
      </c>
      <c r="G13" s="33" t="s">
        <v>1</v>
      </c>
      <c r="H13" s="8">
        <v>410</v>
      </c>
      <c r="I13" s="8">
        <v>210</v>
      </c>
      <c r="J13" s="8">
        <v>6475</v>
      </c>
      <c r="K13" s="8">
        <v>5727</v>
      </c>
      <c r="L13" s="8">
        <v>140</v>
      </c>
      <c r="M13" s="9">
        <v>160</v>
      </c>
    </row>
    <row r="14" spans="2:13" x14ac:dyDescent="0.25">
      <c r="B14" s="30">
        <v>2023</v>
      </c>
      <c r="C14" s="23">
        <f>TREND(C4:C13,$B$4:$B$13,$B$14,TRUE)</f>
        <v>467.66666666666606</v>
      </c>
      <c r="D14" s="1">
        <f>TREND(D4:D13,$B$4:$B$13,$B$14,TRUE)</f>
        <v>1285.4666666666672</v>
      </c>
      <c r="E14" s="1">
        <f>TREND(E4:E13,$B$4:$B$13,$B$14,TRUE)</f>
        <v>271</v>
      </c>
      <c r="F14" s="1">
        <f>TREND(F4:F13,$B$4:$B$13,$B$14,TRUE)</f>
        <v>351</v>
      </c>
      <c r="G14" s="1" t="e">
        <f>TREND(G5:G13,$B$5:$B$13,$B$14,TRUE)</f>
        <v>#VALUE!</v>
      </c>
      <c r="H14" s="1">
        <f t="shared" ref="H14:I14" si="0">TREND(H4:H13,$B$4:$B$13,$B$14,TRUE)</f>
        <v>457</v>
      </c>
      <c r="I14" s="1">
        <f t="shared" si="0"/>
        <v>145</v>
      </c>
      <c r="J14" s="1">
        <f>TREND(J4:J13,$B$4:$B$13,$B$14,TRUE)</f>
        <v>6377.1333333333314</v>
      </c>
      <c r="K14" s="1">
        <f>TREND(K4:K13,$B$4:$B$13,$B$14,TRUE)</f>
        <v>7688.4666666666744</v>
      </c>
      <c r="L14" s="1" t="e">
        <f t="shared" ref="L14" si="1">TREND(L5:L13,$B$5:$B$13,$B$14,TRUE)</f>
        <v>#VALUE!</v>
      </c>
      <c r="M14" s="16">
        <f>TREND(M4:M13,$B$4:$B$13,$B$14,TRUE)</f>
        <v>295</v>
      </c>
    </row>
    <row r="15" spans="2:13" ht="15.75" thickBot="1" x14ac:dyDescent="0.3">
      <c r="B15" s="31">
        <v>2058</v>
      </c>
      <c r="C15" s="24">
        <f>TREND(C4:C13,$B$4:$B$13,$B$15,TRUE)</f>
        <v>732.81818181818198</v>
      </c>
      <c r="D15" s="10">
        <f>TREND(D4:D13,$B$4:$B$13,$B$15,TRUE)</f>
        <v>1644.8000000000029</v>
      </c>
      <c r="E15" s="10">
        <f>TREND(E4:E13,$B$4:$B$13,$B$15,TRUE)</f>
        <v>-314.45454545454413</v>
      </c>
      <c r="F15" s="10">
        <f>TREND(F4:F13,$B$4:$B$13,$B$15,TRUE)</f>
        <v>306.4545454545455</v>
      </c>
      <c r="G15" s="10" t="e">
        <f>TREND(G5:G13,$B$5:$B$13,$B$15,TRUE)</f>
        <v>#VALUE!</v>
      </c>
      <c r="H15" s="10">
        <f>TREND(H4:H13,$B$4:$B$13,$B$15,TRUE)</f>
        <v>539.72727272727298</v>
      </c>
      <c r="I15" s="10">
        <f t="shared" ref="I15" si="2">TREND(I4:I13,$B$4:$B$13,$B$15,TRUE)</f>
        <v>-109.54545454545405</v>
      </c>
      <c r="J15" s="10">
        <f>TREND(J4:J13,$B$4:$B$13,$B$15,TRUE)</f>
        <v>4905.436363636356</v>
      </c>
      <c r="K15" s="10">
        <f>TREND(K4:K13,$B$4:$B$13,$B$15,TRUE)</f>
        <v>13804.981818181812</v>
      </c>
      <c r="L15" s="10" t="e">
        <f t="shared" ref="L15" si="3">TREND(L5:L13,$B$5:$B$13,$B$15,TRUE)</f>
        <v>#VALUE!</v>
      </c>
      <c r="M15" s="17">
        <f>TREND(M4:M13,$B$4:$B$13,$B$15,TRUE)</f>
        <v>447.72727272727388</v>
      </c>
    </row>
    <row r="16" spans="2:13" ht="15.75" thickBot="1" x14ac:dyDescent="0.3">
      <c r="B16" s="32" t="s">
        <v>0</v>
      </c>
      <c r="C16" s="25">
        <f>((C15/C14)-1)/(35)</f>
        <v>1.6199053975247915E-2</v>
      </c>
      <c r="D16" s="25">
        <f t="shared" ref="D16:M16" si="4">((D15/D14)-1)/(35)</f>
        <v>7.9867233689451794E-3</v>
      </c>
      <c r="E16" s="25">
        <f t="shared" si="4"/>
        <v>-6.1724253606172293E-2</v>
      </c>
      <c r="F16" s="25">
        <f t="shared" si="4"/>
        <v>-3.6260036260036235E-3</v>
      </c>
      <c r="G16" s="25" t="e">
        <f t="shared" si="4"/>
        <v>#VALUE!</v>
      </c>
      <c r="H16" s="25">
        <f t="shared" si="4"/>
        <v>5.1720708175850586E-3</v>
      </c>
      <c r="I16" s="25">
        <f t="shared" si="4"/>
        <v>-5.0156739811912134E-2</v>
      </c>
      <c r="J16" s="25">
        <f t="shared" si="4"/>
        <v>-6.5936342633291381E-3</v>
      </c>
      <c r="K16" s="25">
        <f t="shared" si="4"/>
        <v>2.2729834612567983E-2</v>
      </c>
      <c r="L16" s="25" t="e">
        <f t="shared" si="4"/>
        <v>#VALUE!</v>
      </c>
      <c r="M16" s="25">
        <f t="shared" si="4"/>
        <v>1.4791987673343719E-2</v>
      </c>
    </row>
    <row r="19" spans="2:2" x14ac:dyDescent="0.25">
      <c r="B19" s="12" t="s">
        <v>2</v>
      </c>
    </row>
    <row r="30" spans="2:2" x14ac:dyDescent="0.25">
      <c r="B30" t="s">
        <v>3</v>
      </c>
    </row>
    <row r="31" spans="2:2" x14ac:dyDescent="0.25">
      <c r="B31" t="s">
        <v>6</v>
      </c>
    </row>
    <row r="33" spans="3:8" x14ac:dyDescent="0.25">
      <c r="G33" t="s">
        <v>13</v>
      </c>
      <c r="H33" t="s">
        <v>12</v>
      </c>
    </row>
    <row r="34" spans="3:8" x14ac:dyDescent="0.25">
      <c r="C34" s="41">
        <v>8.0000000000000002E-3</v>
      </c>
      <c r="E34" s="44">
        <v>2023</v>
      </c>
      <c r="F34" s="43">
        <v>329</v>
      </c>
      <c r="G34">
        <f>F34*0.52</f>
        <v>171.08</v>
      </c>
      <c r="H34">
        <f>F34*0.48</f>
        <v>157.91999999999999</v>
      </c>
    </row>
    <row r="35" spans="3:8" x14ac:dyDescent="0.25">
      <c r="C35" s="40"/>
      <c r="E35" s="44">
        <v>2024</v>
      </c>
      <c r="F35" s="46">
        <f>($F$34*$C$34)*(E35-$E$34)+$F$34</f>
        <v>331.63200000000001</v>
      </c>
      <c r="G35">
        <f t="shared" ref="G35:G70" si="5">F35*0.52</f>
        <v>172.44864000000001</v>
      </c>
      <c r="H35">
        <f t="shared" ref="H35:H70" si="6">F35*0.48</f>
        <v>159.18335999999999</v>
      </c>
    </row>
    <row r="36" spans="3:8" x14ac:dyDescent="0.25">
      <c r="E36" s="44">
        <v>2025</v>
      </c>
      <c r="F36" s="46">
        <f t="shared" ref="F36:F70" si="7">($F$34*$C$34)*(E36-$E$34)+$F$34</f>
        <v>334.26400000000001</v>
      </c>
      <c r="G36">
        <f t="shared" si="5"/>
        <v>173.81728000000001</v>
      </c>
      <c r="H36">
        <f t="shared" si="6"/>
        <v>160.44672</v>
      </c>
    </row>
    <row r="37" spans="3:8" x14ac:dyDescent="0.25">
      <c r="E37" s="44">
        <v>2026</v>
      </c>
      <c r="F37" s="46">
        <f t="shared" si="7"/>
        <v>336.89600000000002</v>
      </c>
      <c r="G37">
        <f t="shared" si="5"/>
        <v>175.18592000000001</v>
      </c>
      <c r="H37">
        <f t="shared" si="6"/>
        <v>161.71008</v>
      </c>
    </row>
    <row r="38" spans="3:8" x14ac:dyDescent="0.25">
      <c r="E38" s="44">
        <v>2027</v>
      </c>
      <c r="F38" s="46">
        <f t="shared" si="7"/>
        <v>339.52800000000002</v>
      </c>
      <c r="G38">
        <f t="shared" si="5"/>
        <v>176.55456000000001</v>
      </c>
      <c r="H38">
        <f t="shared" si="6"/>
        <v>162.97344000000001</v>
      </c>
    </row>
    <row r="39" spans="3:8" x14ac:dyDescent="0.25">
      <c r="E39" s="44">
        <v>2028</v>
      </c>
      <c r="F39" s="46">
        <f t="shared" si="7"/>
        <v>342.16</v>
      </c>
      <c r="G39">
        <f t="shared" si="5"/>
        <v>177.92320000000001</v>
      </c>
      <c r="H39">
        <f t="shared" si="6"/>
        <v>164.23680000000002</v>
      </c>
    </row>
    <row r="40" spans="3:8" x14ac:dyDescent="0.25">
      <c r="E40" s="44">
        <v>2029</v>
      </c>
      <c r="F40" s="46">
        <f t="shared" si="7"/>
        <v>344.79200000000003</v>
      </c>
      <c r="G40">
        <f t="shared" si="5"/>
        <v>179.29184000000001</v>
      </c>
      <c r="H40">
        <f t="shared" si="6"/>
        <v>165.50016000000002</v>
      </c>
    </row>
    <row r="41" spans="3:8" x14ac:dyDescent="0.25">
      <c r="E41" s="44">
        <v>2030</v>
      </c>
      <c r="F41" s="46">
        <f t="shared" si="7"/>
        <v>347.42399999999998</v>
      </c>
      <c r="G41">
        <f t="shared" si="5"/>
        <v>180.66048000000001</v>
      </c>
      <c r="H41">
        <f t="shared" si="6"/>
        <v>166.76351999999997</v>
      </c>
    </row>
    <row r="42" spans="3:8" x14ac:dyDescent="0.25">
      <c r="E42" s="44">
        <v>2031</v>
      </c>
      <c r="F42" s="46">
        <f t="shared" si="7"/>
        <v>350.05599999999998</v>
      </c>
      <c r="G42">
        <f t="shared" si="5"/>
        <v>182.02912000000001</v>
      </c>
      <c r="H42">
        <f t="shared" si="6"/>
        <v>168.02687999999998</v>
      </c>
    </row>
    <row r="43" spans="3:8" x14ac:dyDescent="0.25">
      <c r="E43" s="44">
        <v>2032</v>
      </c>
      <c r="F43" s="46">
        <f t="shared" si="7"/>
        <v>352.68799999999999</v>
      </c>
      <c r="G43">
        <f t="shared" si="5"/>
        <v>183.39776000000001</v>
      </c>
      <c r="H43">
        <f t="shared" si="6"/>
        <v>169.29023999999998</v>
      </c>
    </row>
    <row r="44" spans="3:8" x14ac:dyDescent="0.25">
      <c r="E44" s="44">
        <v>2033</v>
      </c>
      <c r="F44" s="46">
        <f t="shared" si="7"/>
        <v>355.32</v>
      </c>
      <c r="G44">
        <f t="shared" si="5"/>
        <v>184.7664</v>
      </c>
      <c r="H44">
        <f t="shared" si="6"/>
        <v>170.55359999999999</v>
      </c>
    </row>
    <row r="45" spans="3:8" x14ac:dyDescent="0.25">
      <c r="E45" s="44">
        <v>2034</v>
      </c>
      <c r="F45" s="46">
        <f t="shared" si="7"/>
        <v>357.952</v>
      </c>
      <c r="G45">
        <f t="shared" si="5"/>
        <v>186.13504</v>
      </c>
      <c r="H45">
        <f t="shared" si="6"/>
        <v>171.81695999999999</v>
      </c>
    </row>
    <row r="46" spans="3:8" x14ac:dyDescent="0.25">
      <c r="E46" s="44">
        <v>2035</v>
      </c>
      <c r="F46" s="46">
        <f t="shared" si="7"/>
        <v>360.584</v>
      </c>
      <c r="G46">
        <f t="shared" si="5"/>
        <v>187.50368</v>
      </c>
      <c r="H46">
        <f t="shared" si="6"/>
        <v>173.08032</v>
      </c>
    </row>
    <row r="47" spans="3:8" x14ac:dyDescent="0.25">
      <c r="E47" s="44">
        <v>2036</v>
      </c>
      <c r="F47" s="46">
        <f t="shared" si="7"/>
        <v>363.21600000000001</v>
      </c>
      <c r="G47">
        <f t="shared" si="5"/>
        <v>188.87232</v>
      </c>
      <c r="H47">
        <f t="shared" si="6"/>
        <v>174.34368000000001</v>
      </c>
    </row>
    <row r="48" spans="3:8" x14ac:dyDescent="0.25">
      <c r="E48" s="44">
        <v>2037</v>
      </c>
      <c r="F48" s="46">
        <f t="shared" si="7"/>
        <v>365.84800000000001</v>
      </c>
      <c r="G48">
        <f t="shared" si="5"/>
        <v>190.24096</v>
      </c>
      <c r="H48">
        <f t="shared" si="6"/>
        <v>175.60704000000001</v>
      </c>
    </row>
    <row r="49" spans="5:8" x14ac:dyDescent="0.25">
      <c r="E49" s="44">
        <v>2038</v>
      </c>
      <c r="F49" s="46">
        <f t="shared" si="7"/>
        <v>368.48</v>
      </c>
      <c r="G49">
        <f t="shared" si="5"/>
        <v>191.60960000000003</v>
      </c>
      <c r="H49">
        <f t="shared" si="6"/>
        <v>176.87039999999999</v>
      </c>
    </row>
    <row r="50" spans="5:8" x14ac:dyDescent="0.25">
      <c r="E50" s="44">
        <v>2039</v>
      </c>
      <c r="F50" s="46">
        <f t="shared" si="7"/>
        <v>371.11200000000002</v>
      </c>
      <c r="G50">
        <f t="shared" si="5"/>
        <v>192.97824000000003</v>
      </c>
      <c r="H50">
        <f t="shared" si="6"/>
        <v>178.13376</v>
      </c>
    </row>
    <row r="51" spans="5:8" x14ac:dyDescent="0.25">
      <c r="E51" s="44">
        <v>2040</v>
      </c>
      <c r="F51" s="46">
        <f t="shared" si="7"/>
        <v>373.74400000000003</v>
      </c>
      <c r="G51">
        <f t="shared" si="5"/>
        <v>194.34688000000003</v>
      </c>
      <c r="H51">
        <f t="shared" si="6"/>
        <v>179.39712</v>
      </c>
    </row>
    <row r="52" spans="5:8" x14ac:dyDescent="0.25">
      <c r="E52" s="44">
        <v>2041</v>
      </c>
      <c r="F52" s="46">
        <f t="shared" si="7"/>
        <v>376.37599999999998</v>
      </c>
      <c r="G52">
        <f t="shared" si="5"/>
        <v>195.71552</v>
      </c>
      <c r="H52">
        <f t="shared" si="6"/>
        <v>180.66047999999998</v>
      </c>
    </row>
    <row r="53" spans="5:8" x14ac:dyDescent="0.25">
      <c r="E53" s="44">
        <v>2042</v>
      </c>
      <c r="F53" s="46">
        <f t="shared" si="7"/>
        <v>379.00799999999998</v>
      </c>
      <c r="G53">
        <f t="shared" si="5"/>
        <v>197.08416</v>
      </c>
      <c r="H53">
        <f t="shared" si="6"/>
        <v>181.92383999999998</v>
      </c>
    </row>
    <row r="54" spans="5:8" x14ac:dyDescent="0.25">
      <c r="E54" s="44">
        <v>2043</v>
      </c>
      <c r="F54" s="46">
        <f t="shared" si="7"/>
        <v>381.64</v>
      </c>
      <c r="G54">
        <f t="shared" si="5"/>
        <v>198.4528</v>
      </c>
      <c r="H54">
        <f t="shared" si="6"/>
        <v>183.18719999999999</v>
      </c>
    </row>
    <row r="55" spans="5:8" x14ac:dyDescent="0.25">
      <c r="E55" s="44">
        <v>2044</v>
      </c>
      <c r="F55" s="46">
        <f t="shared" si="7"/>
        <v>384.27199999999999</v>
      </c>
      <c r="G55">
        <f t="shared" si="5"/>
        <v>199.82144</v>
      </c>
      <c r="H55">
        <f t="shared" si="6"/>
        <v>184.45056</v>
      </c>
    </row>
    <row r="56" spans="5:8" x14ac:dyDescent="0.25">
      <c r="E56" s="44">
        <v>2045</v>
      </c>
      <c r="F56" s="46">
        <f t="shared" si="7"/>
        <v>386.904</v>
      </c>
      <c r="G56">
        <f t="shared" si="5"/>
        <v>201.19007999999999</v>
      </c>
      <c r="H56">
        <f t="shared" si="6"/>
        <v>185.71392</v>
      </c>
    </row>
    <row r="57" spans="5:8" x14ac:dyDescent="0.25">
      <c r="E57" s="44">
        <v>2046</v>
      </c>
      <c r="F57" s="46">
        <f t="shared" si="7"/>
        <v>389.536</v>
      </c>
      <c r="G57">
        <f t="shared" si="5"/>
        <v>202.55871999999999</v>
      </c>
      <c r="H57">
        <f t="shared" si="6"/>
        <v>186.97728000000001</v>
      </c>
    </row>
    <row r="58" spans="5:8" x14ac:dyDescent="0.25">
      <c r="E58" s="44">
        <v>2047</v>
      </c>
      <c r="F58" s="46">
        <f t="shared" si="7"/>
        <v>392.16800000000001</v>
      </c>
      <c r="G58">
        <f t="shared" si="5"/>
        <v>203.92736000000002</v>
      </c>
      <c r="H58">
        <f t="shared" si="6"/>
        <v>188.24063999999998</v>
      </c>
    </row>
    <row r="59" spans="5:8" x14ac:dyDescent="0.25">
      <c r="E59" s="44">
        <v>2048</v>
      </c>
      <c r="F59" s="46">
        <f t="shared" si="7"/>
        <v>394.8</v>
      </c>
      <c r="G59">
        <f t="shared" si="5"/>
        <v>205.29600000000002</v>
      </c>
      <c r="H59">
        <f t="shared" si="6"/>
        <v>189.50399999999999</v>
      </c>
    </row>
    <row r="60" spans="5:8" x14ac:dyDescent="0.25">
      <c r="E60" s="44">
        <v>2049</v>
      </c>
      <c r="F60" s="46">
        <f t="shared" si="7"/>
        <v>397.43200000000002</v>
      </c>
      <c r="G60">
        <f t="shared" si="5"/>
        <v>206.66464000000002</v>
      </c>
      <c r="H60">
        <f t="shared" si="6"/>
        <v>190.76736</v>
      </c>
    </row>
    <row r="61" spans="5:8" x14ac:dyDescent="0.25">
      <c r="E61" s="44">
        <v>2050</v>
      </c>
      <c r="F61" s="46">
        <f t="shared" si="7"/>
        <v>400.06400000000002</v>
      </c>
      <c r="G61">
        <f t="shared" si="5"/>
        <v>208.03328000000002</v>
      </c>
      <c r="H61">
        <f t="shared" si="6"/>
        <v>192.03072</v>
      </c>
    </row>
    <row r="62" spans="5:8" x14ac:dyDescent="0.25">
      <c r="E62" s="44">
        <v>2051</v>
      </c>
      <c r="F62" s="46">
        <f t="shared" si="7"/>
        <v>402.69600000000003</v>
      </c>
      <c r="G62">
        <f t="shared" si="5"/>
        <v>209.40192000000002</v>
      </c>
      <c r="H62">
        <f t="shared" si="6"/>
        <v>193.29408000000001</v>
      </c>
    </row>
    <row r="63" spans="5:8" x14ac:dyDescent="0.25">
      <c r="E63" s="44">
        <v>2052</v>
      </c>
      <c r="F63" s="46">
        <f t="shared" si="7"/>
        <v>405.32799999999997</v>
      </c>
      <c r="G63">
        <f t="shared" si="5"/>
        <v>210.77055999999999</v>
      </c>
      <c r="H63">
        <f t="shared" si="6"/>
        <v>194.55743999999999</v>
      </c>
    </row>
    <row r="64" spans="5:8" x14ac:dyDescent="0.25">
      <c r="E64" s="44">
        <v>2053</v>
      </c>
      <c r="F64" s="46">
        <f t="shared" si="7"/>
        <v>407.96000000000004</v>
      </c>
      <c r="G64">
        <f t="shared" si="5"/>
        <v>212.13920000000002</v>
      </c>
      <c r="H64">
        <f t="shared" si="6"/>
        <v>195.82080000000002</v>
      </c>
    </row>
    <row r="65" spans="5:10" x14ac:dyDescent="0.25">
      <c r="E65" s="44">
        <v>2054</v>
      </c>
      <c r="F65" s="46">
        <f t="shared" si="7"/>
        <v>410.59199999999998</v>
      </c>
      <c r="G65">
        <f t="shared" si="5"/>
        <v>213.50783999999999</v>
      </c>
      <c r="H65">
        <f t="shared" si="6"/>
        <v>197.08416</v>
      </c>
    </row>
    <row r="66" spans="5:10" x14ac:dyDescent="0.25">
      <c r="E66" s="44">
        <v>2055</v>
      </c>
      <c r="F66" s="46">
        <f t="shared" si="7"/>
        <v>413.22399999999999</v>
      </c>
      <c r="G66">
        <f t="shared" si="5"/>
        <v>214.87648000000002</v>
      </c>
      <c r="H66">
        <f t="shared" si="6"/>
        <v>198.34751999999997</v>
      </c>
    </row>
    <row r="67" spans="5:10" x14ac:dyDescent="0.25">
      <c r="E67" s="44">
        <v>2056</v>
      </c>
      <c r="F67" s="46">
        <f t="shared" si="7"/>
        <v>415.85599999999999</v>
      </c>
      <c r="G67">
        <f t="shared" si="5"/>
        <v>216.24512000000001</v>
      </c>
      <c r="H67">
        <f t="shared" si="6"/>
        <v>199.61087999999998</v>
      </c>
    </row>
    <row r="68" spans="5:10" x14ac:dyDescent="0.25">
      <c r="E68" s="44">
        <v>2057</v>
      </c>
      <c r="F68" s="46">
        <f t="shared" si="7"/>
        <v>418.488</v>
      </c>
      <c r="G68">
        <f t="shared" si="5"/>
        <v>217.61376000000001</v>
      </c>
      <c r="H68">
        <f t="shared" si="6"/>
        <v>200.87423999999999</v>
      </c>
    </row>
    <row r="69" spans="5:10" x14ac:dyDescent="0.25">
      <c r="E69" s="44">
        <v>2058</v>
      </c>
      <c r="F69" s="46">
        <f t="shared" si="7"/>
        <v>421.12</v>
      </c>
      <c r="G69">
        <f t="shared" si="5"/>
        <v>218.98240000000001</v>
      </c>
      <c r="H69">
        <f t="shared" si="6"/>
        <v>202.13759999999999</v>
      </c>
      <c r="J69" t="s">
        <v>15</v>
      </c>
    </row>
    <row r="70" spans="5:10" x14ac:dyDescent="0.25">
      <c r="E70" s="47">
        <v>2059</v>
      </c>
      <c r="F70" s="46">
        <f t="shared" si="7"/>
        <v>423.75200000000001</v>
      </c>
      <c r="G70">
        <f t="shared" si="5"/>
        <v>220.35104000000001</v>
      </c>
      <c r="H70">
        <f t="shared" si="6"/>
        <v>203.40096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09E7A-41C1-4CD3-A578-A776B080C4A3}">
  <dimension ref="B2:J70"/>
  <sheetViews>
    <sheetView topLeftCell="A32" zoomScale="85" zoomScaleNormal="85" workbookViewId="0">
      <selection activeCell="G41" sqref="G41:H70"/>
    </sheetView>
  </sheetViews>
  <sheetFormatPr defaultRowHeight="15" x14ac:dyDescent="0.25"/>
  <sheetData>
    <row r="2" spans="2:7" ht="15.75" thickBot="1" x14ac:dyDescent="0.3"/>
    <row r="3" spans="2:7" ht="15.75" thickBot="1" x14ac:dyDescent="0.3">
      <c r="B3" s="26"/>
      <c r="C3" s="18">
        <v>1</v>
      </c>
      <c r="D3" s="2">
        <v>2</v>
      </c>
      <c r="E3" s="2">
        <v>3</v>
      </c>
      <c r="F3" s="2">
        <v>4</v>
      </c>
      <c r="G3" s="4">
        <v>5</v>
      </c>
    </row>
    <row r="4" spans="2:7" x14ac:dyDescent="0.25">
      <c r="B4" s="27">
        <v>2022</v>
      </c>
      <c r="C4" s="19">
        <v>1100</v>
      </c>
      <c r="D4" s="5">
        <v>160</v>
      </c>
      <c r="E4" s="13">
        <v>800</v>
      </c>
      <c r="F4" s="5">
        <v>80</v>
      </c>
      <c r="G4" s="14">
        <v>630</v>
      </c>
    </row>
    <row r="5" spans="2:7" x14ac:dyDescent="0.25">
      <c r="B5" s="28">
        <v>2021</v>
      </c>
      <c r="C5" s="21">
        <f>(C4+C7)/2</f>
        <v>1040</v>
      </c>
      <c r="D5" s="21">
        <f>(D4+D7)/2</f>
        <v>130</v>
      </c>
      <c r="E5" s="21">
        <f>(E4+E7)/2</f>
        <v>695</v>
      </c>
      <c r="F5" s="21">
        <f>(F4+F7)/2</f>
        <v>115</v>
      </c>
      <c r="G5" s="34">
        <f>(G4+G7)/2</f>
        <v>545</v>
      </c>
    </row>
    <row r="6" spans="2:7" x14ac:dyDescent="0.25">
      <c r="B6" s="28">
        <v>2020</v>
      </c>
      <c r="C6" s="21">
        <f>(C4+C7)/2</f>
        <v>1040</v>
      </c>
      <c r="D6" s="21">
        <f>(D4+D7)/2</f>
        <v>130</v>
      </c>
      <c r="E6" s="21">
        <f>(E4+E7)/2</f>
        <v>695</v>
      </c>
      <c r="F6" s="21">
        <f>(F4+F7)/2</f>
        <v>115</v>
      </c>
      <c r="G6" s="34">
        <f>(G4+G7)/2</f>
        <v>545</v>
      </c>
    </row>
    <row r="7" spans="2:7" x14ac:dyDescent="0.25">
      <c r="B7" s="28">
        <v>2019</v>
      </c>
      <c r="C7" s="20">
        <v>980</v>
      </c>
      <c r="D7" s="6">
        <v>100</v>
      </c>
      <c r="E7" s="6">
        <v>590</v>
      </c>
      <c r="F7" s="6">
        <v>150</v>
      </c>
      <c r="G7" s="35">
        <v>460</v>
      </c>
    </row>
    <row r="8" spans="2:7" x14ac:dyDescent="0.25">
      <c r="B8" s="28">
        <v>2018</v>
      </c>
      <c r="C8" s="21">
        <f>(C7+C10)/2</f>
        <v>1040</v>
      </c>
      <c r="D8" s="21">
        <f>(D7+D10)/2</f>
        <v>100</v>
      </c>
      <c r="E8" s="21">
        <f>(E7+E10)/2</f>
        <v>580</v>
      </c>
      <c r="F8" s="21">
        <f>(F7+F10)/2</f>
        <v>115</v>
      </c>
      <c r="G8" s="35"/>
    </row>
    <row r="9" spans="2:7" x14ac:dyDescent="0.25">
      <c r="B9" s="28">
        <v>2017</v>
      </c>
      <c r="C9" s="21">
        <f>(C7+C10)/2</f>
        <v>1040</v>
      </c>
      <c r="D9" s="21">
        <f>(D7+D10)/2</f>
        <v>100</v>
      </c>
      <c r="E9" s="21">
        <f>(E7+E10)/2</f>
        <v>580</v>
      </c>
      <c r="F9" s="21">
        <f>(F7+F10)/2</f>
        <v>115</v>
      </c>
      <c r="G9" s="35"/>
    </row>
    <row r="10" spans="2:7" x14ac:dyDescent="0.25">
      <c r="B10" s="28">
        <v>2016</v>
      </c>
      <c r="C10" s="20">
        <v>1100</v>
      </c>
      <c r="D10" s="6">
        <v>100</v>
      </c>
      <c r="E10" s="6">
        <v>570</v>
      </c>
      <c r="F10" s="6">
        <v>80</v>
      </c>
      <c r="G10" s="35"/>
    </row>
    <row r="11" spans="2:7" x14ac:dyDescent="0.25">
      <c r="B11" s="28">
        <v>2015</v>
      </c>
      <c r="C11" s="20">
        <v>960</v>
      </c>
      <c r="D11" s="6">
        <v>140</v>
      </c>
      <c r="E11" s="6">
        <v>590</v>
      </c>
      <c r="F11" s="6">
        <v>100</v>
      </c>
      <c r="G11" s="35"/>
    </row>
    <row r="12" spans="2:7" x14ac:dyDescent="0.25">
      <c r="B12" s="28">
        <v>2014</v>
      </c>
      <c r="C12" s="20">
        <v>960</v>
      </c>
      <c r="D12" s="6">
        <v>140</v>
      </c>
      <c r="E12" s="6">
        <v>590</v>
      </c>
      <c r="F12" s="6">
        <v>100</v>
      </c>
      <c r="G12" s="35"/>
    </row>
    <row r="13" spans="2:7" ht="15.75" thickBot="1" x14ac:dyDescent="0.3">
      <c r="B13" s="29">
        <v>2013</v>
      </c>
      <c r="C13" s="22">
        <v>950</v>
      </c>
      <c r="D13" s="8">
        <v>140</v>
      </c>
      <c r="E13" s="8">
        <v>580</v>
      </c>
      <c r="F13" s="8">
        <v>100</v>
      </c>
      <c r="G13" s="35"/>
    </row>
    <row r="14" spans="2:7" x14ac:dyDescent="0.25">
      <c r="B14" s="30">
        <v>2023</v>
      </c>
      <c r="C14" s="23">
        <f>TREND(C4:C13,$B$4:$B$13,$B$14,TRUE)</f>
        <v>1086</v>
      </c>
      <c r="D14" s="1">
        <f>TREND(D4:D13,$B$4:$B$13,$B$14,TRUE)</f>
        <v>126</v>
      </c>
      <c r="E14" s="1">
        <f>TREND(E4:E13,$B$4:$B$13,$B$14,TRUE)</f>
        <v>737</v>
      </c>
      <c r="F14" s="1">
        <f>TREND(F4:F13,$B$4:$B$13,$B$14,TRUE)</f>
        <v>114</v>
      </c>
      <c r="G14" s="16">
        <f>TREND(G4:G7,$B$4:$B$7,$B$14,TRUE)</f>
        <v>672.5</v>
      </c>
    </row>
    <row r="15" spans="2:7" ht="15.75" thickBot="1" x14ac:dyDescent="0.3">
      <c r="B15" s="31">
        <v>2058</v>
      </c>
      <c r="C15" s="24">
        <f>TREND(C4:C13,$B$4:$B$13,$B$15,TRUE)</f>
        <v>1499.636363636364</v>
      </c>
      <c r="D15" s="10">
        <f>TREND(D4:D13,$B$4:$B$13,$B$15,TRUE)</f>
        <v>138.72727272727275</v>
      </c>
      <c r="E15" s="10">
        <f>TREND(E4:E13,$B$4:$B$13,$B$15,TRUE)</f>
        <v>1437</v>
      </c>
      <c r="F15" s="10">
        <f>TREND(F4:F13,$B$4:$B$13,$B$15,TRUE)</f>
        <v>158.5454545454545</v>
      </c>
      <c r="G15" s="17">
        <f>TREND(G4:G7,$B$4:$B$7,$B$15,TRUE)</f>
        <v>2457.5</v>
      </c>
    </row>
    <row r="16" spans="2:7" ht="15.75" thickBot="1" x14ac:dyDescent="0.3">
      <c r="B16" s="32" t="s">
        <v>0</v>
      </c>
      <c r="C16" s="25">
        <f>((C15/C14)-1)/(35)</f>
        <v>1.0882303699983265E-2</v>
      </c>
      <c r="D16" s="25">
        <f t="shared" ref="D16:G16" si="0">((D15/D14)-1)/(35)</f>
        <v>2.8860028860028921E-3</v>
      </c>
      <c r="E16" s="25">
        <f t="shared" si="0"/>
        <v>2.7137042062415195E-2</v>
      </c>
      <c r="F16" s="25">
        <f t="shared" si="0"/>
        <v>1.1164274322169047E-2</v>
      </c>
      <c r="G16" s="25">
        <f t="shared" si="0"/>
        <v>7.5836431226765796E-2</v>
      </c>
    </row>
    <row r="19" spans="2:2" x14ac:dyDescent="0.25">
      <c r="B19" s="12" t="s">
        <v>2</v>
      </c>
    </row>
    <row r="27" spans="2:2" x14ac:dyDescent="0.25">
      <c r="B27" t="s">
        <v>3</v>
      </c>
    </row>
    <row r="28" spans="2:2" x14ac:dyDescent="0.25">
      <c r="B28" t="s">
        <v>5</v>
      </c>
    </row>
    <row r="33" spans="3:8" x14ac:dyDescent="0.25">
      <c r="G33" t="s">
        <v>10</v>
      </c>
      <c r="H33" t="s">
        <v>11</v>
      </c>
    </row>
    <row r="34" spans="3:8" x14ac:dyDescent="0.25">
      <c r="C34" s="41">
        <v>2.5000000000000001E-2</v>
      </c>
      <c r="E34" s="44">
        <v>2023</v>
      </c>
      <c r="F34" s="43">
        <v>321</v>
      </c>
      <c r="G34">
        <f>F34*0.8</f>
        <v>256.8</v>
      </c>
      <c r="H34">
        <f>F34*0.2</f>
        <v>64.2</v>
      </c>
    </row>
    <row r="35" spans="3:8" x14ac:dyDescent="0.25">
      <c r="C35" s="40"/>
      <c r="E35" s="44">
        <v>2024</v>
      </c>
      <c r="F35" s="46">
        <f>($F$34*$C$34)*(E35-$E$34)+$F$34</f>
        <v>329.02499999999998</v>
      </c>
      <c r="G35">
        <f t="shared" ref="G35:G69" si="1">F35*0.8</f>
        <v>263.21999999999997</v>
      </c>
      <c r="H35">
        <f t="shared" ref="H35:H69" si="2">F35*0.2</f>
        <v>65.804999999999993</v>
      </c>
    </row>
    <row r="36" spans="3:8" x14ac:dyDescent="0.25">
      <c r="E36" s="44">
        <v>2025</v>
      </c>
      <c r="F36" s="46">
        <f t="shared" ref="F36:F68" si="3">($F$34*$C$34)*(E36-$E$34)+$F$34</f>
        <v>337.05</v>
      </c>
      <c r="G36">
        <f t="shared" si="1"/>
        <v>269.64000000000004</v>
      </c>
      <c r="H36">
        <f t="shared" si="2"/>
        <v>67.410000000000011</v>
      </c>
    </row>
    <row r="37" spans="3:8" x14ac:dyDescent="0.25">
      <c r="E37" s="44">
        <v>2026</v>
      </c>
      <c r="F37" s="46">
        <f t="shared" si="3"/>
        <v>345.07499999999999</v>
      </c>
      <c r="G37">
        <f t="shared" si="1"/>
        <v>276.06</v>
      </c>
      <c r="H37">
        <f t="shared" si="2"/>
        <v>69.015000000000001</v>
      </c>
    </row>
    <row r="38" spans="3:8" x14ac:dyDescent="0.25">
      <c r="E38" s="44">
        <v>2027</v>
      </c>
      <c r="F38" s="46">
        <f t="shared" si="3"/>
        <v>353.1</v>
      </c>
      <c r="G38">
        <f t="shared" si="1"/>
        <v>282.48</v>
      </c>
      <c r="H38">
        <f t="shared" si="2"/>
        <v>70.62</v>
      </c>
    </row>
    <row r="39" spans="3:8" x14ac:dyDescent="0.25">
      <c r="E39" s="44">
        <v>2028</v>
      </c>
      <c r="F39" s="46">
        <f t="shared" si="3"/>
        <v>361.125</v>
      </c>
      <c r="G39">
        <f t="shared" si="1"/>
        <v>288.90000000000003</v>
      </c>
      <c r="H39">
        <f t="shared" si="2"/>
        <v>72.225000000000009</v>
      </c>
    </row>
    <row r="40" spans="3:8" x14ac:dyDescent="0.25">
      <c r="E40" s="44">
        <v>2029</v>
      </c>
      <c r="F40" s="46">
        <f t="shared" si="3"/>
        <v>369.15</v>
      </c>
      <c r="G40">
        <f t="shared" si="1"/>
        <v>295.32</v>
      </c>
      <c r="H40">
        <f t="shared" si="2"/>
        <v>73.83</v>
      </c>
    </row>
    <row r="41" spans="3:8" x14ac:dyDescent="0.25">
      <c r="E41" s="44">
        <v>2030</v>
      </c>
      <c r="F41" s="46">
        <f t="shared" si="3"/>
        <v>377.17500000000001</v>
      </c>
      <c r="G41">
        <f t="shared" si="1"/>
        <v>301.74</v>
      </c>
      <c r="H41">
        <f t="shared" si="2"/>
        <v>75.435000000000002</v>
      </c>
    </row>
    <row r="42" spans="3:8" x14ac:dyDescent="0.25">
      <c r="E42" s="44">
        <v>2031</v>
      </c>
      <c r="F42" s="46">
        <f t="shared" si="3"/>
        <v>385.2</v>
      </c>
      <c r="G42">
        <f t="shared" si="1"/>
        <v>308.16000000000003</v>
      </c>
      <c r="H42">
        <f t="shared" si="2"/>
        <v>77.040000000000006</v>
      </c>
    </row>
    <row r="43" spans="3:8" x14ac:dyDescent="0.25">
      <c r="E43" s="44">
        <v>2032</v>
      </c>
      <c r="F43" s="46">
        <f t="shared" si="3"/>
        <v>393.22500000000002</v>
      </c>
      <c r="G43">
        <f t="shared" si="1"/>
        <v>314.58000000000004</v>
      </c>
      <c r="H43">
        <f t="shared" si="2"/>
        <v>78.64500000000001</v>
      </c>
    </row>
    <row r="44" spans="3:8" x14ac:dyDescent="0.25">
      <c r="E44" s="44">
        <v>2033</v>
      </c>
      <c r="F44" s="46">
        <f t="shared" si="3"/>
        <v>401.25</v>
      </c>
      <c r="G44">
        <f t="shared" si="1"/>
        <v>321</v>
      </c>
      <c r="H44">
        <f t="shared" si="2"/>
        <v>80.25</v>
      </c>
    </row>
    <row r="45" spans="3:8" x14ac:dyDescent="0.25">
      <c r="E45" s="44">
        <v>2034</v>
      </c>
      <c r="F45" s="46">
        <f t="shared" si="3"/>
        <v>409.27499999999998</v>
      </c>
      <c r="G45">
        <f t="shared" si="1"/>
        <v>327.42</v>
      </c>
      <c r="H45">
        <f t="shared" si="2"/>
        <v>81.855000000000004</v>
      </c>
    </row>
    <row r="46" spans="3:8" x14ac:dyDescent="0.25">
      <c r="E46" s="44">
        <v>2035</v>
      </c>
      <c r="F46" s="46">
        <f t="shared" si="3"/>
        <v>417.3</v>
      </c>
      <c r="G46">
        <f t="shared" si="1"/>
        <v>333.84000000000003</v>
      </c>
      <c r="H46">
        <f t="shared" si="2"/>
        <v>83.460000000000008</v>
      </c>
    </row>
    <row r="47" spans="3:8" x14ac:dyDescent="0.25">
      <c r="E47" s="44">
        <v>2036</v>
      </c>
      <c r="F47" s="46">
        <f t="shared" si="3"/>
        <v>425.32499999999999</v>
      </c>
      <c r="G47">
        <f t="shared" si="1"/>
        <v>340.26</v>
      </c>
      <c r="H47">
        <f t="shared" si="2"/>
        <v>85.064999999999998</v>
      </c>
    </row>
    <row r="48" spans="3:8" x14ac:dyDescent="0.25">
      <c r="E48" s="44">
        <v>2037</v>
      </c>
      <c r="F48" s="46">
        <f t="shared" si="3"/>
        <v>433.35</v>
      </c>
      <c r="G48">
        <f t="shared" si="1"/>
        <v>346.68000000000006</v>
      </c>
      <c r="H48">
        <f t="shared" si="2"/>
        <v>86.670000000000016</v>
      </c>
    </row>
    <row r="49" spans="5:8" x14ac:dyDescent="0.25">
      <c r="E49" s="44">
        <v>2038</v>
      </c>
      <c r="F49" s="46">
        <f t="shared" si="3"/>
        <v>441.375</v>
      </c>
      <c r="G49">
        <f t="shared" si="1"/>
        <v>353.1</v>
      </c>
      <c r="H49">
        <f t="shared" si="2"/>
        <v>88.275000000000006</v>
      </c>
    </row>
    <row r="50" spans="5:8" x14ac:dyDescent="0.25">
      <c r="E50" s="44">
        <v>2039</v>
      </c>
      <c r="F50" s="46">
        <f t="shared" si="3"/>
        <v>449.4</v>
      </c>
      <c r="G50">
        <f t="shared" si="1"/>
        <v>359.52</v>
      </c>
      <c r="H50">
        <f t="shared" si="2"/>
        <v>89.88</v>
      </c>
    </row>
    <row r="51" spans="5:8" x14ac:dyDescent="0.25">
      <c r="E51" s="44">
        <v>2040</v>
      </c>
      <c r="F51" s="46">
        <f t="shared" si="3"/>
        <v>457.42500000000001</v>
      </c>
      <c r="G51">
        <f t="shared" si="1"/>
        <v>365.94000000000005</v>
      </c>
      <c r="H51">
        <f t="shared" si="2"/>
        <v>91.485000000000014</v>
      </c>
    </row>
    <row r="52" spans="5:8" x14ac:dyDescent="0.25">
      <c r="E52" s="44">
        <v>2041</v>
      </c>
      <c r="F52" s="46">
        <f t="shared" si="3"/>
        <v>465.45000000000005</v>
      </c>
      <c r="G52">
        <f t="shared" si="1"/>
        <v>372.36000000000007</v>
      </c>
      <c r="H52">
        <f t="shared" si="2"/>
        <v>93.090000000000018</v>
      </c>
    </row>
    <row r="53" spans="5:8" x14ac:dyDescent="0.25">
      <c r="E53" s="44">
        <v>2042</v>
      </c>
      <c r="F53" s="46">
        <f t="shared" si="3"/>
        <v>473.47500000000002</v>
      </c>
      <c r="G53">
        <f t="shared" si="1"/>
        <v>378.78000000000003</v>
      </c>
      <c r="H53">
        <f t="shared" si="2"/>
        <v>94.695000000000007</v>
      </c>
    </row>
    <row r="54" spans="5:8" x14ac:dyDescent="0.25">
      <c r="E54" s="44">
        <v>2043</v>
      </c>
      <c r="F54" s="46">
        <f t="shared" si="3"/>
        <v>481.5</v>
      </c>
      <c r="G54">
        <f t="shared" si="1"/>
        <v>385.20000000000005</v>
      </c>
      <c r="H54">
        <f t="shared" si="2"/>
        <v>96.300000000000011</v>
      </c>
    </row>
    <row r="55" spans="5:8" x14ac:dyDescent="0.25">
      <c r="E55" s="44">
        <v>2044</v>
      </c>
      <c r="F55" s="46">
        <f t="shared" si="3"/>
        <v>489.52499999999998</v>
      </c>
      <c r="G55">
        <f t="shared" si="1"/>
        <v>391.62</v>
      </c>
      <c r="H55">
        <f t="shared" si="2"/>
        <v>97.905000000000001</v>
      </c>
    </row>
    <row r="56" spans="5:8" x14ac:dyDescent="0.25">
      <c r="E56" s="44">
        <v>2045</v>
      </c>
      <c r="F56" s="46">
        <f t="shared" si="3"/>
        <v>497.55</v>
      </c>
      <c r="G56">
        <f t="shared" si="1"/>
        <v>398.04</v>
      </c>
      <c r="H56">
        <f t="shared" si="2"/>
        <v>99.51</v>
      </c>
    </row>
    <row r="57" spans="5:8" x14ac:dyDescent="0.25">
      <c r="E57" s="44">
        <v>2046</v>
      </c>
      <c r="F57" s="46">
        <f t="shared" si="3"/>
        <v>505.57500000000005</v>
      </c>
      <c r="G57">
        <f t="shared" si="1"/>
        <v>404.46000000000004</v>
      </c>
      <c r="H57">
        <f t="shared" si="2"/>
        <v>101.11500000000001</v>
      </c>
    </row>
    <row r="58" spans="5:8" x14ac:dyDescent="0.25">
      <c r="E58" s="44">
        <v>2047</v>
      </c>
      <c r="F58" s="46">
        <f t="shared" si="3"/>
        <v>513.6</v>
      </c>
      <c r="G58">
        <f t="shared" si="1"/>
        <v>410.88000000000005</v>
      </c>
      <c r="H58">
        <f t="shared" si="2"/>
        <v>102.72000000000001</v>
      </c>
    </row>
    <row r="59" spans="5:8" x14ac:dyDescent="0.25">
      <c r="E59" s="44">
        <v>2048</v>
      </c>
      <c r="F59" s="46">
        <f t="shared" si="3"/>
        <v>521.625</v>
      </c>
      <c r="G59">
        <f t="shared" si="1"/>
        <v>417.3</v>
      </c>
      <c r="H59">
        <f t="shared" si="2"/>
        <v>104.325</v>
      </c>
    </row>
    <row r="60" spans="5:8" x14ac:dyDescent="0.25">
      <c r="E60" s="44">
        <v>2049</v>
      </c>
      <c r="F60" s="46">
        <f t="shared" si="3"/>
        <v>529.65</v>
      </c>
      <c r="G60">
        <f t="shared" si="1"/>
        <v>423.72</v>
      </c>
      <c r="H60">
        <f t="shared" si="2"/>
        <v>105.93</v>
      </c>
    </row>
    <row r="61" spans="5:8" x14ac:dyDescent="0.25">
      <c r="E61" s="44">
        <v>2050</v>
      </c>
      <c r="F61" s="46">
        <f t="shared" si="3"/>
        <v>537.67499999999995</v>
      </c>
      <c r="G61">
        <f t="shared" si="1"/>
        <v>430.14</v>
      </c>
      <c r="H61">
        <f t="shared" si="2"/>
        <v>107.535</v>
      </c>
    </row>
    <row r="62" spans="5:8" x14ac:dyDescent="0.25">
      <c r="E62" s="44">
        <v>2051</v>
      </c>
      <c r="F62" s="46">
        <f t="shared" si="3"/>
        <v>545.70000000000005</v>
      </c>
      <c r="G62">
        <f t="shared" si="1"/>
        <v>436.56000000000006</v>
      </c>
      <c r="H62">
        <f t="shared" si="2"/>
        <v>109.14000000000001</v>
      </c>
    </row>
    <row r="63" spans="5:8" x14ac:dyDescent="0.25">
      <c r="E63" s="44">
        <v>2052</v>
      </c>
      <c r="F63" s="46">
        <f t="shared" si="3"/>
        <v>553.72500000000002</v>
      </c>
      <c r="G63">
        <f t="shared" si="1"/>
        <v>442.98</v>
      </c>
      <c r="H63">
        <f t="shared" si="2"/>
        <v>110.745</v>
      </c>
    </row>
    <row r="64" spans="5:8" x14ac:dyDescent="0.25">
      <c r="E64" s="44">
        <v>2053</v>
      </c>
      <c r="F64" s="46">
        <f t="shared" si="3"/>
        <v>561.75</v>
      </c>
      <c r="G64">
        <f t="shared" si="1"/>
        <v>449.40000000000003</v>
      </c>
      <c r="H64">
        <f t="shared" si="2"/>
        <v>112.35000000000001</v>
      </c>
    </row>
    <row r="65" spans="5:10" x14ac:dyDescent="0.25">
      <c r="E65" s="44">
        <v>2054</v>
      </c>
      <c r="F65" s="46">
        <f t="shared" si="3"/>
        <v>569.77499999999998</v>
      </c>
      <c r="G65">
        <f t="shared" si="1"/>
        <v>455.82</v>
      </c>
      <c r="H65">
        <f t="shared" si="2"/>
        <v>113.955</v>
      </c>
    </row>
    <row r="66" spans="5:10" x14ac:dyDescent="0.25">
      <c r="E66" s="44">
        <v>2055</v>
      </c>
      <c r="F66" s="46">
        <f t="shared" si="3"/>
        <v>577.79999999999995</v>
      </c>
      <c r="G66">
        <f t="shared" si="1"/>
        <v>462.24</v>
      </c>
      <c r="H66">
        <f t="shared" si="2"/>
        <v>115.56</v>
      </c>
    </row>
    <row r="67" spans="5:10" x14ac:dyDescent="0.25">
      <c r="E67" s="44">
        <v>2056</v>
      </c>
      <c r="F67" s="46">
        <f t="shared" si="3"/>
        <v>585.82500000000005</v>
      </c>
      <c r="G67">
        <f t="shared" si="1"/>
        <v>468.66000000000008</v>
      </c>
      <c r="H67">
        <f t="shared" si="2"/>
        <v>117.16500000000002</v>
      </c>
    </row>
    <row r="68" spans="5:10" x14ac:dyDescent="0.25">
      <c r="E68" s="44">
        <v>2057</v>
      </c>
      <c r="F68" s="46">
        <f t="shared" si="3"/>
        <v>593.85</v>
      </c>
      <c r="G68">
        <f t="shared" si="1"/>
        <v>475.08000000000004</v>
      </c>
      <c r="H68">
        <f t="shared" si="2"/>
        <v>118.77000000000001</v>
      </c>
    </row>
    <row r="69" spans="5:10" x14ac:dyDescent="0.25">
      <c r="E69" s="44">
        <v>2058</v>
      </c>
      <c r="F69" s="45">
        <f>(F34*C34)*(E69-E34)+F34</f>
        <v>601.875</v>
      </c>
      <c r="G69">
        <f t="shared" si="1"/>
        <v>481.5</v>
      </c>
      <c r="H69">
        <f t="shared" si="2"/>
        <v>120.375</v>
      </c>
      <c r="J69" t="s">
        <v>16</v>
      </c>
    </row>
    <row r="70" spans="5:10" x14ac:dyDescent="0.25">
      <c r="E70" s="47">
        <v>2059</v>
      </c>
      <c r="F70" s="46">
        <f t="shared" ref="F70" si="4">($F$34*$C$34)*(E70-$E$34)+$F$34</f>
        <v>609.90000000000009</v>
      </c>
      <c r="G70">
        <f t="shared" ref="G70" si="5">F70*0.8</f>
        <v>487.92000000000007</v>
      </c>
      <c r="H70">
        <f t="shared" ref="H70" si="6">F70*0.2</f>
        <v>121.98000000000002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F84BC-527C-482E-A083-4D69F21ACFAC}">
  <dimension ref="B2:J69"/>
  <sheetViews>
    <sheetView tabSelected="1" topLeftCell="A6" zoomScale="85" zoomScaleNormal="85" workbookViewId="0">
      <selection activeCell="G39" sqref="G39"/>
    </sheetView>
  </sheetViews>
  <sheetFormatPr defaultRowHeight="15" x14ac:dyDescent="0.25"/>
  <sheetData>
    <row r="2" spans="2:9" ht="15.75" thickBot="1" x14ac:dyDescent="0.3"/>
    <row r="3" spans="2:9" ht="15.75" thickBot="1" x14ac:dyDescent="0.3">
      <c r="B3" s="26"/>
      <c r="C3" s="18">
        <v>1</v>
      </c>
      <c r="D3" s="2">
        <v>2</v>
      </c>
      <c r="E3" s="3">
        <v>3</v>
      </c>
      <c r="F3" s="2">
        <v>4</v>
      </c>
      <c r="G3" s="36">
        <v>5</v>
      </c>
      <c r="H3" s="36">
        <v>6</v>
      </c>
      <c r="I3" s="4">
        <v>7</v>
      </c>
    </row>
    <row r="4" spans="2:9" x14ac:dyDescent="0.25">
      <c r="B4" s="27">
        <v>2022</v>
      </c>
      <c r="C4" s="19" t="s">
        <v>1</v>
      </c>
      <c r="D4" s="19" t="s">
        <v>1</v>
      </c>
      <c r="E4" s="13">
        <v>2100</v>
      </c>
      <c r="F4" s="19" t="s">
        <v>1</v>
      </c>
      <c r="G4" s="19" t="s">
        <v>1</v>
      </c>
      <c r="H4" s="19" t="s">
        <v>1</v>
      </c>
      <c r="I4" s="19" t="s">
        <v>1</v>
      </c>
    </row>
    <row r="5" spans="2:9" x14ac:dyDescent="0.25">
      <c r="B5" s="28">
        <v>2021</v>
      </c>
      <c r="C5" s="39" t="s">
        <v>1</v>
      </c>
      <c r="D5" s="39" t="s">
        <v>1</v>
      </c>
      <c r="E5" s="20">
        <v>2100</v>
      </c>
      <c r="F5" s="39" t="s">
        <v>1</v>
      </c>
      <c r="G5" s="39" t="s">
        <v>1</v>
      </c>
      <c r="H5" s="39" t="s">
        <v>1</v>
      </c>
      <c r="I5" s="39" t="s">
        <v>1</v>
      </c>
    </row>
    <row r="6" spans="2:9" x14ac:dyDescent="0.25">
      <c r="B6" s="28">
        <v>2020</v>
      </c>
      <c r="C6" s="20">
        <v>40</v>
      </c>
      <c r="D6" s="20">
        <v>30</v>
      </c>
      <c r="E6" s="20">
        <v>1900</v>
      </c>
      <c r="F6" s="20">
        <v>30</v>
      </c>
      <c r="G6" s="6">
        <v>20</v>
      </c>
      <c r="H6" s="37">
        <v>40</v>
      </c>
      <c r="I6" s="7">
        <v>40</v>
      </c>
    </row>
    <row r="7" spans="2:9" x14ac:dyDescent="0.25">
      <c r="B7" s="28">
        <v>2019</v>
      </c>
      <c r="C7" s="21">
        <f>(C6+C9)/2</f>
        <v>60</v>
      </c>
      <c r="D7" s="21">
        <f>(D6+D9)/2</f>
        <v>25</v>
      </c>
      <c r="E7" s="6">
        <v>2300</v>
      </c>
      <c r="F7" s="21">
        <f>(F6+F9)/2</f>
        <v>40</v>
      </c>
      <c r="G7" s="21">
        <f>(G6+G9)/2</f>
        <v>25</v>
      </c>
      <c r="H7" s="21">
        <f>(H6+H9)/2</f>
        <v>40</v>
      </c>
      <c r="I7" s="21">
        <f>(I6+I9)/2</f>
        <v>40</v>
      </c>
    </row>
    <row r="8" spans="2:9" x14ac:dyDescent="0.25">
      <c r="B8" s="28">
        <v>2018</v>
      </c>
      <c r="C8" s="21">
        <f>(C6+C9)/2</f>
        <v>60</v>
      </c>
      <c r="D8" s="21">
        <f>(D6+D9)/2</f>
        <v>25</v>
      </c>
      <c r="E8" s="20">
        <v>2200</v>
      </c>
      <c r="F8" s="21">
        <f>(F6+F9)/2</f>
        <v>40</v>
      </c>
      <c r="G8" s="21">
        <f>(G6+G9)/2</f>
        <v>25</v>
      </c>
      <c r="H8" s="21">
        <f>(H6+H9)/2</f>
        <v>40</v>
      </c>
      <c r="I8" s="21">
        <f>(I6+I9)/2</f>
        <v>40</v>
      </c>
    </row>
    <row r="9" spans="2:9" x14ac:dyDescent="0.25">
      <c r="B9" s="28">
        <v>2017</v>
      </c>
      <c r="C9" s="20">
        <v>80</v>
      </c>
      <c r="D9" s="20">
        <v>20</v>
      </c>
      <c r="E9" s="20">
        <v>2100</v>
      </c>
      <c r="F9" s="20">
        <v>50</v>
      </c>
      <c r="G9" s="6">
        <v>30</v>
      </c>
      <c r="H9" s="37">
        <v>40</v>
      </c>
      <c r="I9" s="35">
        <v>40</v>
      </c>
    </row>
    <row r="10" spans="2:9" x14ac:dyDescent="0.25">
      <c r="B10" s="28">
        <v>2016</v>
      </c>
      <c r="C10" s="21">
        <f>(C9+C11)/2</f>
        <v>65</v>
      </c>
      <c r="D10" s="21">
        <f>(D9+D11)/2</f>
        <v>35</v>
      </c>
      <c r="E10" s="6">
        <v>2100</v>
      </c>
      <c r="F10" s="21">
        <f>(F9+F12)/2</f>
        <v>50</v>
      </c>
      <c r="G10" s="21">
        <f>(G9+G12)/2</f>
        <v>30</v>
      </c>
      <c r="H10" s="21">
        <f>(H9+H11)/2</f>
        <v>45</v>
      </c>
      <c r="I10" s="21">
        <f>(I9+I11)/2</f>
        <v>30</v>
      </c>
    </row>
    <row r="11" spans="2:9" x14ac:dyDescent="0.25">
      <c r="B11" s="28">
        <v>2015</v>
      </c>
      <c r="C11" s="20">
        <v>50</v>
      </c>
      <c r="D11" s="6">
        <v>50</v>
      </c>
      <c r="E11" s="6">
        <v>2000</v>
      </c>
      <c r="F11" s="21">
        <f>(F9+F12)/2</f>
        <v>50</v>
      </c>
      <c r="G11" s="21">
        <f>(G9+G12)/2</f>
        <v>30</v>
      </c>
      <c r="H11" s="37">
        <v>50</v>
      </c>
      <c r="I11" s="35">
        <v>20</v>
      </c>
    </row>
    <row r="12" spans="2:9" x14ac:dyDescent="0.25">
      <c r="B12" s="28">
        <v>2014</v>
      </c>
      <c r="C12" s="20">
        <v>50</v>
      </c>
      <c r="D12" s="6">
        <v>50</v>
      </c>
      <c r="E12" s="6">
        <v>1915</v>
      </c>
      <c r="F12" s="6">
        <v>50</v>
      </c>
      <c r="G12" s="6">
        <v>30</v>
      </c>
      <c r="H12" s="37">
        <v>50</v>
      </c>
      <c r="I12" s="35">
        <v>20</v>
      </c>
    </row>
    <row r="13" spans="2:9" ht="15.75" thickBot="1" x14ac:dyDescent="0.3">
      <c r="B13" s="29">
        <v>2013</v>
      </c>
      <c r="C13" s="22">
        <v>50</v>
      </c>
      <c r="D13" s="8">
        <v>40</v>
      </c>
      <c r="E13" s="8">
        <v>2035</v>
      </c>
      <c r="F13" s="8">
        <v>50</v>
      </c>
      <c r="G13" s="8">
        <v>30</v>
      </c>
      <c r="H13" s="38">
        <v>50</v>
      </c>
      <c r="I13" s="35">
        <v>60</v>
      </c>
    </row>
    <row r="14" spans="2:9" x14ac:dyDescent="0.25">
      <c r="B14" s="30">
        <v>2023</v>
      </c>
      <c r="C14" s="23">
        <f>TREND(C6:C13,$B$6:$B$13,$B$14,TRUE)</f>
        <v>58.809523809523853</v>
      </c>
      <c r="D14" s="23">
        <f>TREND(D6:D13,$B$6:$B$13,$B$14,TRUE)</f>
        <v>12.321428571428442</v>
      </c>
      <c r="E14" s="1">
        <f>TREND(E4:E13,$B$4:$B$13,$B$14,TRUE)</f>
        <v>2144.3333333333321</v>
      </c>
      <c r="F14" s="23">
        <f>TREND(F6:F13,$B$6:$B$13,$B$14,TRUE)</f>
        <v>27.976190476190823</v>
      </c>
      <c r="G14" s="23">
        <f>TREND(G6:G13,$B$6:$B$13,$B$14,TRUE)</f>
        <v>18.988095238095411</v>
      </c>
      <c r="H14" s="23">
        <f>TREND(H6:H13,$B$6:$B$13,$B$14,TRUE)</f>
        <v>32.380952380952294</v>
      </c>
      <c r="I14" s="16">
        <f>TREND(I6:I13,$B$6:$B$13,$B$14,TRUE)</f>
        <v>38.571428571428555</v>
      </c>
    </row>
    <row r="15" spans="2:9" ht="15.75" thickBot="1" x14ac:dyDescent="0.3">
      <c r="B15" s="31">
        <v>2058</v>
      </c>
      <c r="C15" s="24">
        <f>TREND(C6:C13,$B$6:$B$13,$B$15,TRUE)</f>
        <v>69.226190476190482</v>
      </c>
      <c r="D15" s="24">
        <f>TREND(D6:D13,$B$6:$B$13,$B$15,TRUE)</f>
        <v>-106.42857142857156</v>
      </c>
      <c r="E15" s="10">
        <f>TREND(E4:E13,$B$4:$B$13,$B$15,TRUE)</f>
        <v>2585.5454545454559</v>
      </c>
      <c r="F15" s="24">
        <f>TREND(F6:F13,$B$6:$B$13,$B$15,TRUE)</f>
        <v>-63.690476190476147</v>
      </c>
      <c r="G15" s="24">
        <f>TREND(G6:G13,$B$6:$B$13,$B$15,TRUE)</f>
        <v>-26.845238095238074</v>
      </c>
      <c r="H15" s="24">
        <f>TREND(H6:H13,$B$6:$B$13,$B$15,TRUE)</f>
        <v>-32.202380952380736</v>
      </c>
      <c r="I15" s="17">
        <f>TREND(I6:I13,$B$6:$B$13,$B$15,TRUE)</f>
        <v>51.071428571428555</v>
      </c>
    </row>
    <row r="16" spans="2:9" ht="15.75" thickBot="1" x14ac:dyDescent="0.3">
      <c r="B16" s="32" t="s">
        <v>0</v>
      </c>
      <c r="C16" s="25">
        <f>((C15/C14)-1)/(35)</f>
        <v>5.0607287449392514E-3</v>
      </c>
      <c r="D16" s="25">
        <f t="shared" ref="D16:I16" si="0">((D15/D14)-1)/(35)</f>
        <v>-0.27536231884058265</v>
      </c>
      <c r="E16" s="25">
        <f t="shared" si="0"/>
        <v>5.8787784576685926E-3</v>
      </c>
      <c r="F16" s="25">
        <f t="shared" si="0"/>
        <v>-9.3617021276594894E-2</v>
      </c>
      <c r="G16" s="25">
        <f t="shared" si="0"/>
        <v>-6.8965517241378907E-2</v>
      </c>
      <c r="H16" s="25">
        <f t="shared" si="0"/>
        <v>-5.6985294117646947E-2</v>
      </c>
      <c r="I16" s="25">
        <f t="shared" si="0"/>
        <v>9.2592592592592622E-3</v>
      </c>
    </row>
    <row r="19" spans="2:2" x14ac:dyDescent="0.25">
      <c r="B19" s="12" t="s">
        <v>2</v>
      </c>
    </row>
    <row r="34" spans="3:6" x14ac:dyDescent="0.25">
      <c r="C34" s="41">
        <v>5.0000000000000001E-3</v>
      </c>
      <c r="E34" s="44">
        <v>2023</v>
      </c>
      <c r="F34" s="43">
        <v>25</v>
      </c>
    </row>
    <row r="35" spans="3:6" x14ac:dyDescent="0.25">
      <c r="C35" s="40"/>
      <c r="E35" s="44">
        <v>2024</v>
      </c>
      <c r="F35" s="46">
        <f>($F$34*$C$34)*(E35-$E$34)+$F$34</f>
        <v>25.125</v>
      </c>
    </row>
    <row r="36" spans="3:6" x14ac:dyDescent="0.25">
      <c r="E36" s="44">
        <v>2025</v>
      </c>
      <c r="F36" s="46">
        <f t="shared" ref="F36:F68" si="1">($F$34*$C$34)*(E36-$E$34)+$F$34</f>
        <v>25.25</v>
      </c>
    </row>
    <row r="37" spans="3:6" x14ac:dyDescent="0.25">
      <c r="E37" s="44">
        <v>2026</v>
      </c>
      <c r="F37" s="46">
        <f t="shared" si="1"/>
        <v>25.375</v>
      </c>
    </row>
    <row r="38" spans="3:6" x14ac:dyDescent="0.25">
      <c r="E38" s="44">
        <v>2027</v>
      </c>
      <c r="F38" s="46">
        <f t="shared" si="1"/>
        <v>25.5</v>
      </c>
    </row>
    <row r="39" spans="3:6" x14ac:dyDescent="0.25">
      <c r="E39" s="44">
        <v>2028</v>
      </c>
      <c r="F39" s="46">
        <f t="shared" si="1"/>
        <v>25.625</v>
      </c>
    </row>
    <row r="40" spans="3:6" x14ac:dyDescent="0.25">
      <c r="E40" s="44">
        <v>2029</v>
      </c>
      <c r="F40" s="46">
        <f t="shared" si="1"/>
        <v>25.75</v>
      </c>
    </row>
    <row r="41" spans="3:6" x14ac:dyDescent="0.25">
      <c r="E41" s="44">
        <v>2030</v>
      </c>
      <c r="F41" s="46">
        <f t="shared" si="1"/>
        <v>25.875</v>
      </c>
    </row>
    <row r="42" spans="3:6" x14ac:dyDescent="0.25">
      <c r="E42" s="44">
        <v>2031</v>
      </c>
      <c r="F42" s="46">
        <f t="shared" si="1"/>
        <v>26</v>
      </c>
    </row>
    <row r="43" spans="3:6" x14ac:dyDescent="0.25">
      <c r="E43" s="44">
        <v>2032</v>
      </c>
      <c r="F43" s="46">
        <f t="shared" si="1"/>
        <v>26.125</v>
      </c>
    </row>
    <row r="44" spans="3:6" x14ac:dyDescent="0.25">
      <c r="E44" s="44">
        <v>2033</v>
      </c>
      <c r="F44" s="46">
        <f t="shared" si="1"/>
        <v>26.25</v>
      </c>
    </row>
    <row r="45" spans="3:6" x14ac:dyDescent="0.25">
      <c r="E45" s="44">
        <v>2034</v>
      </c>
      <c r="F45" s="46">
        <f t="shared" si="1"/>
        <v>26.375</v>
      </c>
    </row>
    <row r="46" spans="3:6" x14ac:dyDescent="0.25">
      <c r="E46" s="44">
        <v>2035</v>
      </c>
      <c r="F46" s="46">
        <f t="shared" si="1"/>
        <v>26.5</v>
      </c>
    </row>
    <row r="47" spans="3:6" x14ac:dyDescent="0.25">
      <c r="E47" s="44">
        <v>2036</v>
      </c>
      <c r="F47" s="46">
        <f t="shared" si="1"/>
        <v>26.625</v>
      </c>
    </row>
    <row r="48" spans="3:6" x14ac:dyDescent="0.25">
      <c r="E48" s="44">
        <v>2037</v>
      </c>
      <c r="F48" s="46">
        <f t="shared" si="1"/>
        <v>26.75</v>
      </c>
    </row>
    <row r="49" spans="5:6" x14ac:dyDescent="0.25">
      <c r="E49" s="44">
        <v>2038</v>
      </c>
      <c r="F49" s="46">
        <f t="shared" si="1"/>
        <v>26.875</v>
      </c>
    </row>
    <row r="50" spans="5:6" x14ac:dyDescent="0.25">
      <c r="E50" s="44">
        <v>2039</v>
      </c>
      <c r="F50" s="46">
        <f t="shared" si="1"/>
        <v>27</v>
      </c>
    </row>
    <row r="51" spans="5:6" x14ac:dyDescent="0.25">
      <c r="E51" s="44">
        <v>2040</v>
      </c>
      <c r="F51" s="46">
        <f t="shared" si="1"/>
        <v>27.125</v>
      </c>
    </row>
    <row r="52" spans="5:6" x14ac:dyDescent="0.25">
      <c r="E52" s="44">
        <v>2041</v>
      </c>
      <c r="F52" s="46">
        <f t="shared" si="1"/>
        <v>27.25</v>
      </c>
    </row>
    <row r="53" spans="5:6" x14ac:dyDescent="0.25">
      <c r="E53" s="44">
        <v>2042</v>
      </c>
      <c r="F53" s="46">
        <f t="shared" si="1"/>
        <v>27.375</v>
      </c>
    </row>
    <row r="54" spans="5:6" x14ac:dyDescent="0.25">
      <c r="E54" s="44">
        <v>2043</v>
      </c>
      <c r="F54" s="46">
        <f t="shared" si="1"/>
        <v>27.5</v>
      </c>
    </row>
    <row r="55" spans="5:6" x14ac:dyDescent="0.25">
      <c r="E55" s="44">
        <v>2044</v>
      </c>
      <c r="F55" s="46">
        <f t="shared" si="1"/>
        <v>27.625</v>
      </c>
    </row>
    <row r="56" spans="5:6" x14ac:dyDescent="0.25">
      <c r="E56" s="44">
        <v>2045</v>
      </c>
      <c r="F56" s="46">
        <f t="shared" si="1"/>
        <v>27.75</v>
      </c>
    </row>
    <row r="57" spans="5:6" x14ac:dyDescent="0.25">
      <c r="E57" s="44">
        <v>2046</v>
      </c>
      <c r="F57" s="46">
        <f t="shared" si="1"/>
        <v>27.875</v>
      </c>
    </row>
    <row r="58" spans="5:6" x14ac:dyDescent="0.25">
      <c r="E58" s="44">
        <v>2047</v>
      </c>
      <c r="F58" s="46">
        <f t="shared" si="1"/>
        <v>28</v>
      </c>
    </row>
    <row r="59" spans="5:6" x14ac:dyDescent="0.25">
      <c r="E59" s="44">
        <v>2048</v>
      </c>
      <c r="F59" s="46">
        <f t="shared" si="1"/>
        <v>28.125</v>
      </c>
    </row>
    <row r="60" spans="5:6" x14ac:dyDescent="0.25">
      <c r="E60" s="44">
        <v>2049</v>
      </c>
      <c r="F60" s="46">
        <f>($F$34*$C$34)*(E60-$E$34)+$F$34</f>
        <v>28.25</v>
      </c>
    </row>
    <row r="61" spans="5:6" x14ac:dyDescent="0.25">
      <c r="E61" s="44">
        <v>2050</v>
      </c>
      <c r="F61" s="46">
        <f t="shared" si="1"/>
        <v>28.375</v>
      </c>
    </row>
    <row r="62" spans="5:6" x14ac:dyDescent="0.25">
      <c r="E62" s="44">
        <v>2051</v>
      </c>
      <c r="F62" s="46">
        <f t="shared" si="1"/>
        <v>28.5</v>
      </c>
    </row>
    <row r="63" spans="5:6" x14ac:dyDescent="0.25">
      <c r="E63" s="44">
        <v>2052</v>
      </c>
      <c r="F63" s="46">
        <f t="shared" si="1"/>
        <v>28.625</v>
      </c>
    </row>
    <row r="64" spans="5:6" x14ac:dyDescent="0.25">
      <c r="E64" s="44">
        <v>2053</v>
      </c>
      <c r="F64" s="46">
        <f t="shared" si="1"/>
        <v>28.75</v>
      </c>
    </row>
    <row r="65" spans="5:10" x14ac:dyDescent="0.25">
      <c r="E65" s="44">
        <v>2054</v>
      </c>
      <c r="F65" s="46">
        <f t="shared" si="1"/>
        <v>28.875</v>
      </c>
    </row>
    <row r="66" spans="5:10" x14ac:dyDescent="0.25">
      <c r="E66" s="44">
        <v>2055</v>
      </c>
      <c r="F66" s="46">
        <f t="shared" si="1"/>
        <v>29</v>
      </c>
    </row>
    <row r="67" spans="5:10" x14ac:dyDescent="0.25">
      <c r="E67" s="44">
        <v>2056</v>
      </c>
      <c r="F67" s="46">
        <f t="shared" si="1"/>
        <v>29.125</v>
      </c>
    </row>
    <row r="68" spans="5:10" x14ac:dyDescent="0.25">
      <c r="E68" s="44">
        <v>2057</v>
      </c>
      <c r="F68" s="46">
        <f t="shared" si="1"/>
        <v>29.25</v>
      </c>
    </row>
    <row r="69" spans="5:10" x14ac:dyDescent="0.25">
      <c r="E69" s="44">
        <v>2058</v>
      </c>
      <c r="F69" s="45">
        <f>(F34*C34)*(E69-E34)+F34</f>
        <v>29.375</v>
      </c>
      <c r="G69" t="s">
        <v>7</v>
      </c>
      <c r="J69" t="s">
        <v>17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Cimarron NBI 15210</vt:lpstr>
      <vt:lpstr>Texas NBI 17589</vt:lpstr>
      <vt:lpstr>Texas NBI 17606</vt:lpstr>
      <vt:lpstr>Beaver NBI 18599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McCullough, Kirsten J.</cp:lastModifiedBy>
  <dcterms:created xsi:type="dcterms:W3CDTF">2015-06-05T18:17:20Z</dcterms:created>
  <dcterms:modified xsi:type="dcterms:W3CDTF">2024-10-04T16:59:32Z</dcterms:modified>
</cp:coreProperties>
</file>